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tro" sheetId="1" r:id="rId1"/>
    <sheet name="Income &amp; Taxes" sheetId="2" r:id="rId2"/>
    <sheet name="Must-Haves" sheetId="3" r:id="rId3"/>
    <sheet name="Wants" sheetId="4" r:id="rId4"/>
    <sheet name="Savings" sheetId="5" r:id="rId5"/>
    <sheet name="Summary &amp; Graphs" sheetId="6" r:id="rId6"/>
  </sheets>
  <definedNames/>
  <calcPr fullCalcOnLoad="1"/>
</workbook>
</file>

<file path=xl/sharedStrings.xml><?xml version="1.0" encoding="utf-8"?>
<sst xmlns="http://schemas.openxmlformats.org/spreadsheetml/2006/main" count="151" uniqueCount="87">
  <si>
    <t>Description</t>
  </si>
  <si>
    <t>Planned</t>
  </si>
  <si>
    <t>Amount</t>
  </si>
  <si>
    <t>#1</t>
  </si>
  <si>
    <t>#2</t>
  </si>
  <si>
    <t>#3</t>
  </si>
  <si>
    <t>#4</t>
  </si>
  <si>
    <t>#5</t>
  </si>
  <si>
    <t>#6</t>
  </si>
  <si>
    <t>Total</t>
  </si>
  <si>
    <t>Difference</t>
  </si>
  <si>
    <t>Spent Amounts</t>
  </si>
  <si>
    <t>Goal %:</t>
  </si>
  <si>
    <t>Goal $:</t>
  </si>
  <si>
    <t>Planned %:</t>
  </si>
  <si>
    <t>Current %:</t>
  </si>
  <si>
    <t>Planned $:</t>
  </si>
  <si>
    <t>Current $:</t>
  </si>
  <si>
    <t>Must-Haves</t>
  </si>
  <si>
    <t>Wants</t>
  </si>
  <si>
    <t>Gross Income (Pretax)</t>
  </si>
  <si>
    <t xml:space="preserve">Federal </t>
  </si>
  <si>
    <t>Social Security</t>
  </si>
  <si>
    <t>Medicare</t>
  </si>
  <si>
    <t>State</t>
  </si>
  <si>
    <t>Taxes Paid</t>
  </si>
  <si>
    <t>Net Income</t>
  </si>
  <si>
    <t>Current</t>
  </si>
  <si>
    <t>Planned Total</t>
  </si>
  <si>
    <t>Current Total</t>
  </si>
  <si>
    <t>Paid Amounts</t>
  </si>
  <si>
    <t>Savings</t>
  </si>
  <si>
    <t>Gross Income Received</t>
  </si>
  <si>
    <t>auto</t>
  </si>
  <si>
    <t>books</t>
  </si>
  <si>
    <t>charity</t>
  </si>
  <si>
    <t>child</t>
  </si>
  <si>
    <t>fsa</t>
  </si>
  <si>
    <t>mortgage</t>
  </si>
  <si>
    <t>401k</t>
  </si>
  <si>
    <t>freedom account</t>
  </si>
  <si>
    <t>Total Planned Net Income:</t>
  </si>
  <si>
    <t>Net Income (minus) Planned Expenses:</t>
  </si>
  <si>
    <t>Net Income (minus) Current Expenses:</t>
  </si>
  <si>
    <t>Gift</t>
  </si>
  <si>
    <t>adopt-a-platoon</t>
  </si>
  <si>
    <t>cash</t>
  </si>
  <si>
    <t>computer: web site</t>
  </si>
  <si>
    <t>fees: paypal</t>
  </si>
  <si>
    <t>food: groceries</t>
  </si>
  <si>
    <t>DFG:</t>
  </si>
  <si>
    <t>Total Current Expenses (MH &amp; W):</t>
  </si>
  <si>
    <t>Undetermined</t>
  </si>
  <si>
    <t>Category</t>
  </si>
  <si>
    <t>Paycheck: Steve</t>
  </si>
  <si>
    <t>Paycheck: Martha</t>
  </si>
  <si>
    <t>Bonus: Martha</t>
  </si>
  <si>
    <t>Money Gifts</t>
  </si>
  <si>
    <t>Yard Sale Proceeds</t>
  </si>
  <si>
    <t>groceries</t>
  </si>
  <si>
    <t>To ABFCU Savings</t>
  </si>
  <si>
    <t>Total Planned Allocations (MH, W, &amp; S):</t>
  </si>
  <si>
    <t>Total Current Allocations (MH, W, &amp; S):</t>
  </si>
  <si>
    <t>Web Link:</t>
  </si>
  <si>
    <t>http://www.mdmproofing.com/iym/BMF.shtml</t>
  </si>
  <si>
    <t>Dear Visitor,</t>
  </si>
  <si>
    <t>I'd like to take this opportunity to say "Thanks very much!" for visiting</t>
  </si>
  <si>
    <t>It's Your Money! and for downloading this financial spreadsheet.  (Feel free</t>
  </si>
  <si>
    <t>to try out all my others, too!)  I truly hope that the spreadsheets and tools I've</t>
  </si>
  <si>
    <t>made available there can help you as much as they've helped me.</t>
  </si>
  <si>
    <t>I’m going to go out on a limb here.  I'll guess that since you've downloaded</t>
  </si>
  <si>
    <t>and opened this spreadsheet, that little voice inside your head is urging you</t>
  </si>
  <si>
    <t>to take action (somehow!) to improve your financial situation.  I know all about</t>
  </si>
  <si>
    <t>that voice.  I spent a whole lot of years ignoring it!</t>
  </si>
  <si>
    <t>That said, I am being entirely honest when I say that the single most effective</t>
  </si>
  <si>
    <t>thing I ever did for my family's finances was to start planning our spending on a</t>
  </si>
  <si>
    <t>monthly basis.  You can call it "budgeting" if you want, but "budgeting" doesn't</t>
  </si>
  <si>
    <t>sound the least bit fun.  And if you play your cards right, and let spreadsheets</t>
  </si>
  <si>
    <t>help you, you can actually make your "budgeting" fun.</t>
  </si>
  <si>
    <t xml:space="preserve">That's where the "You Need A Budget" spreadsheet comes in.  I've seen a lot of </t>
  </si>
  <si>
    <t>budgeting spreadsheets over the years, and this one beats 'em all. Handily.</t>
  </si>
  <si>
    <t>(Personally, I couldn't build anything nearly so cool.)  I mention this only because</t>
  </si>
  <si>
    <t>I know the power of a good spending plan ("budget"), and "You Need a Budget" is</t>
  </si>
  <si>
    <t>about as good as it gets.  If you'd like to know more, just click the YNAB icon below</t>
  </si>
  <si>
    <t>to read my review.</t>
  </si>
  <si>
    <t>Once more, thanks very much for stopping by!</t>
  </si>
  <si>
    <t>Michael @ It's Your Money!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</si>
</sst>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mm\-yyyy"/>
    <numFmt numFmtId="167" formatCode="0.000%"/>
    <numFmt numFmtId="168" formatCode="&quot;$&quot;#,##0.00;[Red]&quot;$&quot;#,##0.00"/>
    <numFmt numFmtId="169" formatCode="0.00;[Red]0.00"/>
    <numFmt numFmtId="170" formatCode="00000"/>
    <numFmt numFmtId="171" formatCode="0.000"/>
    <numFmt numFmtId="172" formatCode="mm/dd/yy"/>
    <numFmt numFmtId="173" formatCode="0.0000"/>
    <numFmt numFmtId="174" formatCode="0.0000%"/>
    <numFmt numFmtId="175" formatCode="[$-409]dddd\,\ mmmm\ dd\,\ yyyy"/>
    <numFmt numFmtId="176" formatCode="[$-409]mmmm\-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medium"/>
      <top style="thin">
        <color indexed="44"/>
      </top>
      <bottom style="thin">
        <color indexed="44"/>
      </bottom>
    </border>
    <border>
      <left style="medium"/>
      <right>
        <color indexed="63"/>
      </right>
      <top style="thin">
        <color indexed="44"/>
      </top>
      <bottom style="medium"/>
    </border>
    <border>
      <left>
        <color indexed="63"/>
      </left>
      <right>
        <color indexed="63"/>
      </right>
      <top style="thin">
        <color indexed="44"/>
      </top>
      <bottom style="medium"/>
    </border>
    <border>
      <left>
        <color indexed="63"/>
      </left>
      <right style="medium"/>
      <top style="thin">
        <color indexed="4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10"/>
      </right>
      <top style="thin">
        <color indexed="44"/>
      </top>
      <bottom style="thin">
        <color indexed="44"/>
      </bottom>
    </border>
    <border>
      <left style="medium"/>
      <right style="thin">
        <color indexed="10"/>
      </right>
      <top style="thin">
        <color indexed="44"/>
      </top>
      <bottom style="medium"/>
    </border>
    <border>
      <left style="thin">
        <color indexed="10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44"/>
      </top>
      <bottom style="medium"/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0"/>
      </right>
      <top style="medium"/>
      <bottom>
        <color indexed="63"/>
      </bottom>
    </border>
    <border>
      <left style="medium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22"/>
      </right>
      <top style="medium"/>
      <bottom>
        <color indexed="63"/>
      </bottom>
    </border>
    <border>
      <left style="thin">
        <color indexed="10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22"/>
      </right>
      <top style="thin">
        <color indexed="44"/>
      </top>
      <bottom style="thin">
        <color indexed="44"/>
      </bottom>
    </border>
    <border>
      <left style="thin">
        <color indexed="10"/>
      </left>
      <right style="thin">
        <color indexed="22"/>
      </right>
      <top style="thin">
        <color indexed="44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44"/>
      </top>
      <bottom style="thin">
        <color indexed="44"/>
      </bottom>
    </border>
    <border>
      <left style="thin">
        <color indexed="22"/>
      </left>
      <right style="medium"/>
      <top style="thin">
        <color indexed="44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 style="thin">
        <color indexed="44"/>
      </top>
      <bottom style="medium"/>
    </border>
    <border>
      <left>
        <color indexed="63"/>
      </left>
      <right style="thin">
        <color indexed="22"/>
      </right>
      <top style="thin">
        <color indexed="44"/>
      </top>
      <bottom style="medium"/>
    </border>
    <border>
      <left style="thin">
        <color indexed="10"/>
      </left>
      <right style="thin">
        <color indexed="55"/>
      </right>
      <top style="medium"/>
      <bottom>
        <color indexed="63"/>
      </bottom>
    </border>
    <border>
      <left style="thin">
        <color indexed="10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>
        <color indexed="55"/>
      </right>
      <top style="thin">
        <color indexed="44"/>
      </top>
      <bottom style="thin">
        <color indexed="44"/>
      </bottom>
    </border>
    <border>
      <left style="thin">
        <color indexed="52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10"/>
      </left>
      <right style="thin">
        <color indexed="55"/>
      </right>
      <top style="thin">
        <color indexed="44"/>
      </top>
      <bottom style="medium"/>
    </border>
    <border>
      <left style="thin">
        <color indexed="52"/>
      </left>
      <right>
        <color indexed="63"/>
      </right>
      <top style="thin">
        <color indexed="44"/>
      </top>
      <bottom style="medium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5" fontId="2" fillId="5" borderId="12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64" fontId="2" fillId="4" borderId="18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2" fillId="4" borderId="26" xfId="0" applyNumberFormat="1" applyFont="1" applyFill="1" applyBorder="1" applyAlignment="1" applyProtection="1">
      <alignment horizontal="center"/>
      <protection locked="0"/>
    </xf>
    <xf numFmtId="164" fontId="2" fillId="4" borderId="27" xfId="0" applyNumberFormat="1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64" fontId="2" fillId="4" borderId="34" xfId="0" applyNumberFormat="1" applyFont="1" applyFill="1" applyBorder="1" applyAlignment="1" applyProtection="1">
      <alignment horizontal="center"/>
      <protection locked="0"/>
    </xf>
    <xf numFmtId="164" fontId="2" fillId="4" borderId="35" xfId="0" applyNumberFormat="1" applyFont="1" applyFill="1" applyBorder="1" applyAlignment="1" applyProtection="1">
      <alignment horizontal="center"/>
      <protection locked="0"/>
    </xf>
    <xf numFmtId="164" fontId="2" fillId="4" borderId="36" xfId="0" applyNumberFormat="1" applyFont="1" applyFill="1" applyBorder="1" applyAlignment="1" applyProtection="1">
      <alignment horizontal="center"/>
      <protection locked="0"/>
    </xf>
    <xf numFmtId="164" fontId="2" fillId="4" borderId="37" xfId="0" applyNumberFormat="1" applyFont="1" applyFill="1" applyBorder="1" applyAlignment="1" applyProtection="1">
      <alignment horizontal="center"/>
      <protection locked="0"/>
    </xf>
    <xf numFmtId="165" fontId="3" fillId="5" borderId="12" xfId="0" applyNumberFormat="1" applyFont="1" applyFill="1" applyBorder="1" applyAlignment="1">
      <alignment horizontal="center"/>
    </xf>
    <xf numFmtId="164" fontId="1" fillId="3" borderId="38" xfId="0" applyNumberFormat="1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5" fontId="3" fillId="6" borderId="12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44" fontId="0" fillId="4" borderId="0" xfId="0" applyNumberFormat="1" applyFill="1" applyAlignment="1">
      <alignment/>
    </xf>
    <xf numFmtId="9" fontId="0" fillId="4" borderId="0" xfId="0" applyNumberFormat="1" applyFill="1" applyAlignment="1">
      <alignment/>
    </xf>
    <xf numFmtId="44" fontId="1" fillId="4" borderId="0" xfId="0" applyNumberFormat="1" applyFont="1" applyFill="1" applyAlignment="1">
      <alignment/>
    </xf>
    <xf numFmtId="0" fontId="0" fillId="3" borderId="4" xfId="0" applyFill="1" applyBorder="1" applyAlignment="1">
      <alignment/>
    </xf>
    <xf numFmtId="0" fontId="0" fillId="3" borderId="12" xfId="0" applyFill="1" applyBorder="1" applyAlignment="1">
      <alignment/>
    </xf>
    <xf numFmtId="44" fontId="0" fillId="3" borderId="2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4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1" fillId="3" borderId="3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44" fontId="1" fillId="3" borderId="15" xfId="0" applyNumberFormat="1" applyFont="1" applyFill="1" applyBorder="1" applyAlignment="1">
      <alignment/>
    </xf>
    <xf numFmtId="0" fontId="2" fillId="7" borderId="40" xfId="0" applyFont="1" applyFill="1" applyBorder="1" applyAlignment="1" applyProtection="1">
      <alignment horizontal="center"/>
      <protection locked="0"/>
    </xf>
    <xf numFmtId="164" fontId="2" fillId="7" borderId="41" xfId="0" applyNumberFormat="1" applyFont="1" applyFill="1" applyBorder="1" applyAlignment="1" applyProtection="1">
      <alignment horizontal="center"/>
      <protection/>
    </xf>
    <xf numFmtId="164" fontId="2" fillId="7" borderId="41" xfId="0" applyNumberFormat="1" applyFont="1" applyFill="1" applyBorder="1" applyAlignment="1" applyProtection="1">
      <alignment horizontal="center"/>
      <protection locked="0"/>
    </xf>
    <xf numFmtId="164" fontId="2" fillId="7" borderId="42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8" fontId="2" fillId="0" borderId="43" xfId="0" applyNumberFormat="1" applyFont="1" applyBorder="1" applyAlignment="1" applyProtection="1">
      <alignment horizontal="center"/>
      <protection locked="0"/>
    </xf>
    <xf numFmtId="8" fontId="2" fillId="4" borderId="7" xfId="0" applyNumberFormat="1" applyFont="1" applyFill="1" applyBorder="1" applyAlignment="1" applyProtection="1">
      <alignment horizontal="center"/>
      <protection locked="0"/>
    </xf>
    <xf numFmtId="8" fontId="2" fillId="3" borderId="44" xfId="0" applyNumberFormat="1" applyFont="1" applyFill="1" applyBorder="1" applyAlignment="1">
      <alignment horizontal="center"/>
    </xf>
    <xf numFmtId="8" fontId="2" fillId="3" borderId="8" xfId="0" applyNumberFormat="1" applyFont="1" applyFill="1" applyBorder="1" applyAlignment="1">
      <alignment horizontal="center"/>
    </xf>
    <xf numFmtId="8" fontId="2" fillId="0" borderId="45" xfId="0" applyNumberFormat="1" applyFont="1" applyBorder="1" applyAlignment="1" applyProtection="1">
      <alignment horizontal="center"/>
      <protection locked="0"/>
    </xf>
    <xf numFmtId="8" fontId="2" fillId="4" borderId="10" xfId="0" applyNumberFormat="1" applyFont="1" applyFill="1" applyBorder="1" applyAlignment="1" applyProtection="1">
      <alignment horizontal="center"/>
      <protection locked="0"/>
    </xf>
    <xf numFmtId="8" fontId="2" fillId="3" borderId="46" xfId="0" applyNumberFormat="1" applyFont="1" applyFill="1" applyBorder="1" applyAlignment="1">
      <alignment horizontal="center"/>
    </xf>
    <xf numFmtId="8" fontId="2" fillId="3" borderId="11" xfId="0" applyNumberFormat="1" applyFont="1" applyFill="1" applyBorder="1" applyAlignment="1">
      <alignment horizontal="center"/>
    </xf>
    <xf numFmtId="8" fontId="2" fillId="7" borderId="41" xfId="0" applyNumberFormat="1" applyFont="1" applyFill="1" applyBorder="1" applyAlignment="1">
      <alignment horizontal="center"/>
    </xf>
    <xf numFmtId="8" fontId="0" fillId="7" borderId="41" xfId="0" applyNumberFormat="1" applyFill="1" applyBorder="1" applyAlignment="1">
      <alignment horizontal="center"/>
    </xf>
    <xf numFmtId="8" fontId="0" fillId="7" borderId="42" xfId="0" applyNumberFormat="1" applyFill="1" applyBorder="1" applyAlignment="1">
      <alignment horizontal="center"/>
    </xf>
    <xf numFmtId="8" fontId="2" fillId="7" borderId="42" xfId="0" applyNumberFormat="1" applyFont="1" applyFill="1" applyBorder="1" applyAlignment="1">
      <alignment horizontal="center"/>
    </xf>
    <xf numFmtId="8" fontId="2" fillId="5" borderId="3" xfId="0" applyNumberFormat="1" applyFont="1" applyFill="1" applyBorder="1" applyAlignment="1">
      <alignment horizontal="center"/>
    </xf>
    <xf numFmtId="8" fontId="2" fillId="2" borderId="3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/>
    </xf>
    <xf numFmtId="0" fontId="6" fillId="4" borderId="0" xfId="20" applyFill="1" applyAlignment="1">
      <alignment/>
    </xf>
    <xf numFmtId="0" fontId="1" fillId="3" borderId="4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164" fontId="0" fillId="3" borderId="1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49" xfId="0" applyFont="1" applyFill="1" applyBorder="1" applyAlignment="1">
      <alignment/>
    </xf>
    <xf numFmtId="0" fontId="8" fillId="4" borderId="50" xfId="0" applyFont="1" applyFill="1" applyBorder="1" applyAlignment="1">
      <alignment/>
    </xf>
    <xf numFmtId="0" fontId="8" fillId="4" borderId="51" xfId="0" applyFont="1" applyFill="1" applyBorder="1" applyAlignment="1">
      <alignment/>
    </xf>
    <xf numFmtId="0" fontId="8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Balanced Money Formula:
Target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Balanced Money Formula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Graphs'!$S$2:$S$4</c:f>
              <c:strCache/>
            </c:strRef>
          </c:cat>
          <c:val>
            <c:numRef>
              <c:f>'Summary &amp; Graphs'!$T$2:$T$4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Balanced Money Formula:
Planned Outcome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Balanced Money Formula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Graphs'!$S$6:$S$9</c:f>
              <c:strCache/>
            </c:strRef>
          </c:cat>
          <c:val>
            <c:numRef>
              <c:f>'Summary &amp; Graphs'!$T$6:$T$9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mdmproofing.com/iym/reviews/prodreview001.html" TargetMode="External" /><Relationship Id="rId4" Type="http://schemas.openxmlformats.org/officeDocument/2006/relationships/hyperlink" Target="http://www.mdmproofing.com/iym/reviews/prodreview001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mdmproofing.com/iym/" TargetMode="External" /><Relationship Id="rId7" Type="http://schemas.openxmlformats.org/officeDocument/2006/relationships/hyperlink" Target="http://www.mdmproofing.com/iy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47625</xdr:rowOff>
    </xdr:from>
    <xdr:to>
      <xdr:col>1</xdr:col>
      <xdr:colOff>828675</xdr:colOff>
      <xdr:row>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39115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26</xdr:row>
      <xdr:rowOff>76200</xdr:rowOff>
    </xdr:from>
    <xdr:to>
      <xdr:col>1</xdr:col>
      <xdr:colOff>5162550</xdr:colOff>
      <xdr:row>31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038725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4943475</xdr:colOff>
      <xdr:row>0</xdr:row>
      <xdr:rowOff>85725</xdr:rowOff>
    </xdr:from>
    <xdr:to>
      <xdr:col>2</xdr:col>
      <xdr:colOff>438150</xdr:colOff>
      <xdr:row>6</xdr:row>
      <xdr:rowOff>85725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857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638175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180975" y="171450"/>
        <a:ext cx="3686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57150</xdr:rowOff>
    </xdr:from>
    <xdr:to>
      <xdr:col>6</xdr:col>
      <xdr:colOff>647700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171450" y="3314700"/>
        <a:ext cx="37052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dmproofing.com/iym/BMF.s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B40"/>
  <sheetViews>
    <sheetView tabSelected="1" workbookViewId="0" topLeftCell="A1">
      <selection activeCell="E40" sqref="E40"/>
    </sheetView>
  </sheetViews>
  <sheetFormatPr defaultColWidth="9.140625" defaultRowHeight="12.75" zeroHeight="1"/>
  <cols>
    <col min="1" max="1" width="4.7109375" style="167" customWidth="1"/>
    <col min="2" max="2" width="84.8515625" style="172" customWidth="1"/>
    <col min="3" max="5" width="9.140625" style="167" customWidth="1"/>
    <col min="6" max="16384" width="0" style="168" hidden="1" customWidth="1"/>
  </cols>
  <sheetData>
    <row r="1" ht="15.75" thickBot="1">
      <c r="B1" s="166"/>
    </row>
    <row r="2" ht="15">
      <c r="B2" s="169" t="s">
        <v>65</v>
      </c>
    </row>
    <row r="3" ht="15">
      <c r="B3" s="170"/>
    </row>
    <row r="4" ht="15">
      <c r="B4" s="170" t="s">
        <v>66</v>
      </c>
    </row>
    <row r="5" ht="15">
      <c r="B5" s="170" t="s">
        <v>67</v>
      </c>
    </row>
    <row r="6" ht="15">
      <c r="B6" s="170" t="s">
        <v>68</v>
      </c>
    </row>
    <row r="7" ht="15">
      <c r="B7" s="170" t="s">
        <v>69</v>
      </c>
    </row>
    <row r="8" ht="15">
      <c r="B8" s="170"/>
    </row>
    <row r="9" ht="15">
      <c r="B9" s="170" t="s">
        <v>70</v>
      </c>
    </row>
    <row r="10" ht="15">
      <c r="B10" s="170" t="s">
        <v>71</v>
      </c>
    </row>
    <row r="11" ht="15">
      <c r="B11" s="170" t="s">
        <v>72</v>
      </c>
    </row>
    <row r="12" ht="15">
      <c r="B12" s="170" t="s">
        <v>73</v>
      </c>
    </row>
    <row r="13" ht="15">
      <c r="B13" s="170"/>
    </row>
    <row r="14" ht="15">
      <c r="B14" s="170" t="s">
        <v>74</v>
      </c>
    </row>
    <row r="15" ht="15">
      <c r="B15" s="170" t="s">
        <v>75</v>
      </c>
    </row>
    <row r="16" ht="15">
      <c r="B16" s="170" t="s">
        <v>76</v>
      </c>
    </row>
    <row r="17" ht="15">
      <c r="B17" s="170" t="s">
        <v>77</v>
      </c>
    </row>
    <row r="18" ht="15">
      <c r="B18" s="170" t="s">
        <v>78</v>
      </c>
    </row>
    <row r="19" ht="15">
      <c r="B19" s="170"/>
    </row>
    <row r="20" ht="15">
      <c r="B20" s="170" t="s">
        <v>79</v>
      </c>
    </row>
    <row r="21" ht="15">
      <c r="B21" s="170" t="s">
        <v>80</v>
      </c>
    </row>
    <row r="22" ht="15">
      <c r="B22" s="170" t="s">
        <v>81</v>
      </c>
    </row>
    <row r="23" ht="15">
      <c r="B23" s="170" t="s">
        <v>82</v>
      </c>
    </row>
    <row r="24" ht="15">
      <c r="B24" s="170" t="s">
        <v>83</v>
      </c>
    </row>
    <row r="25" ht="15">
      <c r="B25" s="170" t="s">
        <v>84</v>
      </c>
    </row>
    <row r="26" ht="15">
      <c r="B26" s="170"/>
    </row>
    <row r="27" ht="15">
      <c r="B27" s="170" t="s">
        <v>85</v>
      </c>
    </row>
    <row r="28" ht="15">
      <c r="B28" s="170"/>
    </row>
    <row r="29" ht="15">
      <c r="B29" s="170"/>
    </row>
    <row r="30" ht="15">
      <c r="B30" s="170"/>
    </row>
    <row r="31" ht="15">
      <c r="B31" s="170" t="s">
        <v>86</v>
      </c>
    </row>
    <row r="32" ht="15">
      <c r="B32" s="170"/>
    </row>
    <row r="33" ht="15">
      <c r="B33" s="170"/>
    </row>
    <row r="34" ht="15.75" thickBot="1">
      <c r="B34" s="171"/>
    </row>
    <row r="35" ht="15">
      <c r="B35" s="166"/>
    </row>
    <row r="36" ht="15">
      <c r="B36" s="166"/>
    </row>
    <row r="37" ht="15">
      <c r="B37" s="166"/>
    </row>
    <row r="38" ht="15">
      <c r="B38" s="166"/>
    </row>
    <row r="39" ht="15">
      <c r="B39" s="166"/>
    </row>
    <row r="40" ht="15">
      <c r="B40" s="166"/>
    </row>
  </sheetData>
  <sheetProtection sheet="1" objects="1" scenarios="1" selectLockedCells="1" selectUn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B11" sqref="B11"/>
    </sheetView>
  </sheetViews>
  <sheetFormatPr defaultColWidth="9.140625" defaultRowHeight="12.75" zeroHeight="1"/>
  <cols>
    <col min="1" max="1" width="1.7109375" style="11" customWidth="1"/>
    <col min="2" max="2" width="15.7109375" style="0" customWidth="1"/>
    <col min="3" max="3" width="10.7109375" style="0" customWidth="1"/>
    <col min="4" max="8" width="9.7109375" style="0" customWidth="1"/>
    <col min="9" max="9" width="12.7109375" style="0" customWidth="1"/>
    <col min="10" max="10" width="2.7109375" style="11" customWidth="1"/>
    <col min="13" max="13" width="12.7109375" style="0" customWidth="1"/>
    <col min="15" max="15" width="9.140625" style="11" customWidth="1"/>
    <col min="16" max="16384" width="0" style="0" hidden="1" customWidth="1"/>
  </cols>
  <sheetData>
    <row r="1" s="11" customFormat="1" ht="6.75" customHeight="1" thickBot="1"/>
    <row r="2" spans="2:14" ht="12.75">
      <c r="B2" s="133" t="s">
        <v>20</v>
      </c>
      <c r="C2" s="134"/>
      <c r="D2" s="134"/>
      <c r="E2" s="134"/>
      <c r="F2" s="135"/>
      <c r="G2" s="11"/>
      <c r="H2" s="11"/>
      <c r="I2" s="11"/>
      <c r="K2" s="145" t="s">
        <v>26</v>
      </c>
      <c r="L2" s="146"/>
      <c r="M2" s="147"/>
      <c r="N2" s="11"/>
    </row>
    <row r="3" spans="2:14" ht="13.5" thickBot="1">
      <c r="B3" s="136"/>
      <c r="C3" s="137"/>
      <c r="D3" s="137"/>
      <c r="E3" s="137"/>
      <c r="F3" s="138"/>
      <c r="G3" s="11"/>
      <c r="H3" s="11"/>
      <c r="I3" s="11"/>
      <c r="K3" s="148"/>
      <c r="L3" s="149"/>
      <c r="M3" s="150"/>
      <c r="N3" s="11"/>
    </row>
    <row r="4" spans="1:15" s="2" customFormat="1" ht="12.75">
      <c r="A4" s="12"/>
      <c r="B4" s="48"/>
      <c r="C4" s="50" t="s">
        <v>1</v>
      </c>
      <c r="D4" s="131" t="s">
        <v>32</v>
      </c>
      <c r="E4" s="131"/>
      <c r="F4" s="131"/>
      <c r="G4" s="131"/>
      <c r="H4" s="131"/>
      <c r="I4" s="54" t="s">
        <v>27</v>
      </c>
      <c r="J4" s="12"/>
      <c r="K4" s="151" t="s">
        <v>28</v>
      </c>
      <c r="L4" s="152"/>
      <c r="M4" s="155">
        <f>SUM(C6:C15)-SUM(C22:C33)</f>
        <v>6304.35</v>
      </c>
      <c r="N4" s="156"/>
      <c r="O4" s="12"/>
    </row>
    <row r="5" spans="1:15" s="2" customFormat="1" ht="13.5" thickBot="1">
      <c r="A5" s="12"/>
      <c r="B5" s="49" t="s">
        <v>53</v>
      </c>
      <c r="C5" s="51" t="s">
        <v>9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55" t="s">
        <v>9</v>
      </c>
      <c r="J5" s="12"/>
      <c r="K5" s="153" t="s">
        <v>29</v>
      </c>
      <c r="L5" s="154"/>
      <c r="M5" s="157">
        <f>SUM(I6:I15)-SUM(I22:I33)</f>
        <v>6304.35</v>
      </c>
      <c r="N5" s="158"/>
      <c r="O5" s="12"/>
    </row>
    <row r="6" spans="2:14" ht="12.75">
      <c r="B6" s="39" t="s">
        <v>54</v>
      </c>
      <c r="C6" s="52">
        <v>3000</v>
      </c>
      <c r="D6" s="19">
        <v>1500</v>
      </c>
      <c r="E6" s="19">
        <v>1500</v>
      </c>
      <c r="F6" s="19"/>
      <c r="G6" s="19"/>
      <c r="H6" s="19"/>
      <c r="I6" s="56">
        <f>IF(ISBLANK(D6),"",SUM(D6:H6))</f>
        <v>3000</v>
      </c>
      <c r="K6" s="11"/>
      <c r="L6" s="11"/>
      <c r="M6" s="11"/>
      <c r="N6" s="11"/>
    </row>
    <row r="7" spans="2:14" ht="12.75">
      <c r="B7" s="39" t="s">
        <v>55</v>
      </c>
      <c r="C7" s="52">
        <v>3200</v>
      </c>
      <c r="D7" s="19">
        <v>1600</v>
      </c>
      <c r="E7" s="19">
        <v>1600</v>
      </c>
      <c r="F7" s="19"/>
      <c r="G7" s="19"/>
      <c r="H7" s="19"/>
      <c r="I7" s="56">
        <f aca="true" t="shared" si="0" ref="I7:I15">IF(ISBLANK(D7),"",SUM(D7:H7))</f>
        <v>3200</v>
      </c>
      <c r="K7" s="11" t="s">
        <v>63</v>
      </c>
      <c r="L7" s="11"/>
      <c r="M7" s="11"/>
      <c r="N7" s="11"/>
    </row>
    <row r="8" spans="2:14" ht="12.75">
      <c r="B8" s="39" t="s">
        <v>56</v>
      </c>
      <c r="C8" s="52">
        <v>500</v>
      </c>
      <c r="D8" s="19">
        <v>500</v>
      </c>
      <c r="E8" s="19"/>
      <c r="F8" s="19"/>
      <c r="G8" s="19"/>
      <c r="H8" s="19"/>
      <c r="I8" s="56">
        <f t="shared" si="0"/>
        <v>500</v>
      </c>
      <c r="K8" s="129" t="s">
        <v>64</v>
      </c>
      <c r="L8" s="11"/>
      <c r="M8" s="11"/>
      <c r="N8" s="11"/>
    </row>
    <row r="9" spans="2:14" ht="12.75">
      <c r="B9" s="39" t="s">
        <v>57</v>
      </c>
      <c r="C9" s="52">
        <v>75</v>
      </c>
      <c r="D9" s="19">
        <v>35</v>
      </c>
      <c r="E9" s="19">
        <v>40</v>
      </c>
      <c r="F9" s="19"/>
      <c r="G9" s="19"/>
      <c r="H9" s="19"/>
      <c r="I9" s="56">
        <f t="shared" si="0"/>
        <v>75</v>
      </c>
      <c r="K9" s="11"/>
      <c r="L9" s="11"/>
      <c r="M9" s="11"/>
      <c r="N9" s="11"/>
    </row>
    <row r="10" spans="2:14" ht="12.75">
      <c r="B10" s="39" t="s">
        <v>58</v>
      </c>
      <c r="C10" s="52">
        <v>300</v>
      </c>
      <c r="D10" s="19">
        <v>300</v>
      </c>
      <c r="E10" s="19"/>
      <c r="F10" s="19"/>
      <c r="G10" s="19"/>
      <c r="H10" s="19"/>
      <c r="I10" s="56">
        <f t="shared" si="0"/>
        <v>300</v>
      </c>
      <c r="K10" s="11"/>
      <c r="L10" s="11"/>
      <c r="M10" s="11"/>
      <c r="N10" s="11"/>
    </row>
    <row r="11" spans="2:14" ht="12.75">
      <c r="B11" s="39"/>
      <c r="C11" s="52"/>
      <c r="D11" s="19"/>
      <c r="E11" s="19"/>
      <c r="F11" s="19"/>
      <c r="G11" s="19"/>
      <c r="H11" s="19"/>
      <c r="I11" s="56">
        <f t="shared" si="0"/>
      </c>
      <c r="K11" s="11"/>
      <c r="L11" s="11"/>
      <c r="M11" s="11"/>
      <c r="N11" s="11"/>
    </row>
    <row r="12" spans="2:14" ht="12.75">
      <c r="B12" s="39"/>
      <c r="C12" s="52"/>
      <c r="D12" s="19"/>
      <c r="E12" s="19"/>
      <c r="F12" s="19"/>
      <c r="G12" s="19"/>
      <c r="H12" s="19"/>
      <c r="I12" s="56">
        <f t="shared" si="0"/>
      </c>
      <c r="K12" s="11"/>
      <c r="L12" s="11"/>
      <c r="M12" s="11"/>
      <c r="N12" s="11"/>
    </row>
    <row r="13" spans="2:14" ht="12.75">
      <c r="B13" s="39"/>
      <c r="C13" s="52"/>
      <c r="D13" s="19"/>
      <c r="E13" s="19"/>
      <c r="F13" s="19"/>
      <c r="G13" s="19"/>
      <c r="H13" s="19"/>
      <c r="I13" s="56">
        <f t="shared" si="0"/>
      </c>
      <c r="K13" s="11"/>
      <c r="L13" s="11"/>
      <c r="M13" s="11"/>
      <c r="N13" s="11"/>
    </row>
    <row r="14" spans="2:14" ht="12.75">
      <c r="B14" s="39"/>
      <c r="C14" s="52"/>
      <c r="D14" s="19"/>
      <c r="E14" s="19"/>
      <c r="F14" s="19"/>
      <c r="G14" s="19"/>
      <c r="H14" s="19"/>
      <c r="I14" s="56">
        <f t="shared" si="0"/>
      </c>
      <c r="K14" s="11"/>
      <c r="L14" s="11"/>
      <c r="M14" s="11"/>
      <c r="N14" s="11"/>
    </row>
    <row r="15" spans="2:14" ht="13.5" thickBot="1">
      <c r="B15" s="40"/>
      <c r="C15" s="53"/>
      <c r="D15" s="22"/>
      <c r="E15" s="22"/>
      <c r="F15" s="22"/>
      <c r="G15" s="22"/>
      <c r="H15" s="22"/>
      <c r="I15" s="57">
        <f t="shared" si="0"/>
      </c>
      <c r="K15" s="11"/>
      <c r="L15" s="11"/>
      <c r="M15" s="11"/>
      <c r="N15" s="11"/>
    </row>
    <row r="16" spans="2:14" ht="13.5" thickBot="1">
      <c r="B16" s="108"/>
      <c r="C16" s="109">
        <f>SUM(C6:C15)</f>
        <v>7075</v>
      </c>
      <c r="D16" s="110"/>
      <c r="E16" s="110"/>
      <c r="F16" s="110"/>
      <c r="G16" s="110"/>
      <c r="H16" s="110"/>
      <c r="I16" s="111">
        <f>SUM(I6:I15)</f>
        <v>7075</v>
      </c>
      <c r="K16" s="11"/>
      <c r="L16" s="11"/>
      <c r="M16" s="11"/>
      <c r="N16" s="11"/>
    </row>
    <row r="17" s="11" customFormat="1" ht="13.5" thickBot="1"/>
    <row r="18" spans="2:14" ht="12.75">
      <c r="B18" s="139" t="s">
        <v>25</v>
      </c>
      <c r="C18" s="140"/>
      <c r="D18" s="140"/>
      <c r="E18" s="140"/>
      <c r="F18" s="141"/>
      <c r="G18" s="11"/>
      <c r="H18" s="11"/>
      <c r="I18" s="11"/>
      <c r="K18" s="11"/>
      <c r="L18" s="11"/>
      <c r="M18" s="11"/>
      <c r="N18" s="11"/>
    </row>
    <row r="19" spans="2:14" ht="13.5" thickBot="1">
      <c r="B19" s="142"/>
      <c r="C19" s="143"/>
      <c r="D19" s="143"/>
      <c r="E19" s="143"/>
      <c r="F19" s="144"/>
      <c r="G19" s="11"/>
      <c r="H19" s="11"/>
      <c r="I19" s="11"/>
      <c r="K19" s="11"/>
      <c r="L19" s="11"/>
      <c r="M19" s="11"/>
      <c r="N19" s="11"/>
    </row>
    <row r="20" spans="1:15" s="2" customFormat="1" ht="12.75">
      <c r="A20" s="12"/>
      <c r="B20" s="16"/>
      <c r="C20" s="45" t="s">
        <v>1</v>
      </c>
      <c r="D20" s="130" t="s">
        <v>30</v>
      </c>
      <c r="E20" s="131"/>
      <c r="F20" s="131"/>
      <c r="G20" s="131"/>
      <c r="H20" s="132"/>
      <c r="I20" s="37" t="s">
        <v>27</v>
      </c>
      <c r="J20" s="12"/>
      <c r="K20" s="12"/>
      <c r="L20" s="12"/>
      <c r="M20" s="12"/>
      <c r="N20" s="12"/>
      <c r="O20" s="12"/>
    </row>
    <row r="21" spans="1:15" s="2" customFormat="1" ht="12.75">
      <c r="A21" s="12"/>
      <c r="B21" s="17" t="s">
        <v>53</v>
      </c>
      <c r="C21" s="46" t="s">
        <v>9</v>
      </c>
      <c r="D21" s="58" t="s">
        <v>3</v>
      </c>
      <c r="E21" s="47" t="s">
        <v>4</v>
      </c>
      <c r="F21" s="47" t="s">
        <v>5</v>
      </c>
      <c r="G21" s="47" t="s">
        <v>6</v>
      </c>
      <c r="H21" s="59" t="s">
        <v>7</v>
      </c>
      <c r="I21" s="38" t="s">
        <v>9</v>
      </c>
      <c r="J21" s="12"/>
      <c r="K21" s="12"/>
      <c r="L21" s="12"/>
      <c r="M21" s="12"/>
      <c r="N21" s="12"/>
      <c r="O21" s="12"/>
    </row>
    <row r="22" spans="2:14" ht="12.75">
      <c r="B22" s="41" t="s">
        <v>21</v>
      </c>
      <c r="C22" s="42">
        <v>230</v>
      </c>
      <c r="D22" s="60">
        <v>115</v>
      </c>
      <c r="E22" s="19">
        <v>115</v>
      </c>
      <c r="F22" s="19"/>
      <c r="G22" s="19"/>
      <c r="H22" s="61"/>
      <c r="I22" s="20">
        <f>IF(ISBLANK(D22),"",SUM(D22:H22))</f>
        <v>230</v>
      </c>
      <c r="K22" s="11"/>
      <c r="L22" s="11"/>
      <c r="M22" s="11"/>
      <c r="N22" s="11"/>
    </row>
    <row r="23" spans="2:14" ht="12.75">
      <c r="B23" s="41" t="s">
        <v>22</v>
      </c>
      <c r="C23" s="42">
        <v>305.26</v>
      </c>
      <c r="D23" s="60">
        <v>253.59</v>
      </c>
      <c r="E23" s="19">
        <v>51.67</v>
      </c>
      <c r="F23" s="19"/>
      <c r="G23" s="19"/>
      <c r="H23" s="61"/>
      <c r="I23" s="20">
        <f aca="true" t="shared" si="1" ref="I23:I33">IF(ISBLANK(D23),"",SUM(D23:H23))</f>
        <v>305.26</v>
      </c>
      <c r="K23" s="11"/>
      <c r="L23" s="11"/>
      <c r="M23" s="11"/>
      <c r="N23" s="11"/>
    </row>
    <row r="24" spans="2:14" ht="12.75">
      <c r="B24" s="41" t="s">
        <v>23</v>
      </c>
      <c r="C24" s="42">
        <v>71.39</v>
      </c>
      <c r="D24" s="60">
        <v>59.31</v>
      </c>
      <c r="E24" s="19">
        <v>12.08</v>
      </c>
      <c r="F24" s="19"/>
      <c r="G24" s="19"/>
      <c r="H24" s="61"/>
      <c r="I24" s="20">
        <f t="shared" si="1"/>
        <v>71.39</v>
      </c>
      <c r="K24" s="11"/>
      <c r="L24" s="11"/>
      <c r="M24" s="11"/>
      <c r="N24" s="11"/>
    </row>
    <row r="25" spans="2:14" ht="12.75">
      <c r="B25" s="41" t="s">
        <v>24</v>
      </c>
      <c r="C25" s="42">
        <v>164</v>
      </c>
      <c r="D25" s="60">
        <v>158</v>
      </c>
      <c r="E25" s="19">
        <v>6</v>
      </c>
      <c r="F25" s="19"/>
      <c r="G25" s="19"/>
      <c r="H25" s="61"/>
      <c r="I25" s="20">
        <f t="shared" si="1"/>
        <v>164</v>
      </c>
      <c r="K25" s="11"/>
      <c r="L25" s="11"/>
      <c r="M25" s="11"/>
      <c r="N25" s="11"/>
    </row>
    <row r="26" spans="2:14" ht="12.75">
      <c r="B26" s="41"/>
      <c r="C26" s="42"/>
      <c r="D26" s="60"/>
      <c r="E26" s="19"/>
      <c r="F26" s="19"/>
      <c r="G26" s="19"/>
      <c r="H26" s="61"/>
      <c r="I26" s="20">
        <f t="shared" si="1"/>
      </c>
      <c r="K26" s="11"/>
      <c r="L26" s="11"/>
      <c r="M26" s="11"/>
      <c r="N26" s="11"/>
    </row>
    <row r="27" spans="2:14" ht="12.75">
      <c r="B27" s="41"/>
      <c r="C27" s="42"/>
      <c r="D27" s="60"/>
      <c r="E27" s="19"/>
      <c r="F27" s="19"/>
      <c r="G27" s="19"/>
      <c r="H27" s="61"/>
      <c r="I27" s="20">
        <f t="shared" si="1"/>
      </c>
      <c r="K27" s="11"/>
      <c r="L27" s="11"/>
      <c r="M27" s="11"/>
      <c r="N27" s="11"/>
    </row>
    <row r="28" spans="2:14" ht="12.75">
      <c r="B28" s="41"/>
      <c r="C28" s="42"/>
      <c r="D28" s="60"/>
      <c r="E28" s="19"/>
      <c r="F28" s="19"/>
      <c r="G28" s="19"/>
      <c r="H28" s="61"/>
      <c r="I28" s="20">
        <f t="shared" si="1"/>
      </c>
      <c r="K28" s="11"/>
      <c r="L28" s="11"/>
      <c r="M28" s="11"/>
      <c r="N28" s="11"/>
    </row>
    <row r="29" spans="2:14" ht="12.75">
      <c r="B29" s="41"/>
      <c r="C29" s="42"/>
      <c r="D29" s="60"/>
      <c r="E29" s="19"/>
      <c r="F29" s="19"/>
      <c r="G29" s="19"/>
      <c r="H29" s="61"/>
      <c r="I29" s="20">
        <f t="shared" si="1"/>
      </c>
      <c r="K29" s="11"/>
      <c r="L29" s="11"/>
      <c r="M29" s="11"/>
      <c r="N29" s="11"/>
    </row>
    <row r="30" spans="2:14" ht="12.75">
      <c r="B30" s="41"/>
      <c r="C30" s="42"/>
      <c r="D30" s="60"/>
      <c r="E30" s="19"/>
      <c r="F30" s="19"/>
      <c r="G30" s="19"/>
      <c r="H30" s="61"/>
      <c r="I30" s="20">
        <f t="shared" si="1"/>
      </c>
      <c r="K30" s="11"/>
      <c r="L30" s="11"/>
      <c r="M30" s="11"/>
      <c r="N30" s="11"/>
    </row>
    <row r="31" spans="2:14" ht="12.75">
      <c r="B31" s="41"/>
      <c r="C31" s="42"/>
      <c r="D31" s="60"/>
      <c r="E31" s="19"/>
      <c r="F31" s="19"/>
      <c r="G31" s="19"/>
      <c r="H31" s="61"/>
      <c r="I31" s="20">
        <f t="shared" si="1"/>
      </c>
      <c r="K31" s="11"/>
      <c r="L31" s="11"/>
      <c r="M31" s="11"/>
      <c r="N31" s="11"/>
    </row>
    <row r="32" spans="2:14" ht="12.75">
      <c r="B32" s="41"/>
      <c r="C32" s="42"/>
      <c r="D32" s="60"/>
      <c r="E32" s="19"/>
      <c r="F32" s="19"/>
      <c r="G32" s="19"/>
      <c r="H32" s="61"/>
      <c r="I32" s="20">
        <f t="shared" si="1"/>
      </c>
      <c r="K32" s="11"/>
      <c r="L32" s="11"/>
      <c r="M32" s="11"/>
      <c r="N32" s="11"/>
    </row>
    <row r="33" spans="2:14" ht="13.5" thickBot="1">
      <c r="B33" s="43"/>
      <c r="C33" s="44"/>
      <c r="D33" s="62"/>
      <c r="E33" s="22"/>
      <c r="F33" s="22"/>
      <c r="G33" s="22"/>
      <c r="H33" s="63"/>
      <c r="I33" s="23">
        <f t="shared" si="1"/>
      </c>
      <c r="K33" s="11"/>
      <c r="L33" s="11"/>
      <c r="M33" s="11"/>
      <c r="N33" s="11"/>
    </row>
    <row r="34" spans="2:14" ht="13.5" thickBot="1">
      <c r="B34" s="108"/>
      <c r="C34" s="109">
        <f>SUM(C22:C33)</f>
        <v>770.65</v>
      </c>
      <c r="D34" s="110"/>
      <c r="E34" s="110"/>
      <c r="F34" s="110"/>
      <c r="G34" s="110"/>
      <c r="H34" s="110"/>
      <c r="I34" s="111">
        <f>SUM(I22:I33)</f>
        <v>770.65</v>
      </c>
      <c r="K34" s="11"/>
      <c r="L34" s="11"/>
      <c r="M34" s="11"/>
      <c r="N34" s="11"/>
    </row>
    <row r="35" spans="2:14" ht="12.75">
      <c r="B35" s="11"/>
      <c r="C35" s="11"/>
      <c r="D35" s="11"/>
      <c r="E35" s="11"/>
      <c r="F35" s="11"/>
      <c r="G35" s="11"/>
      <c r="H35" s="11"/>
      <c r="I35" s="11"/>
      <c r="K35" s="11"/>
      <c r="L35" s="11"/>
      <c r="M35" s="11"/>
      <c r="N35" s="11"/>
    </row>
  </sheetData>
  <sheetProtection sheet="1" objects="1" scenarios="1"/>
  <mergeCells count="9">
    <mergeCell ref="K2:M3"/>
    <mergeCell ref="K4:L4"/>
    <mergeCell ref="K5:L5"/>
    <mergeCell ref="M4:N4"/>
    <mergeCell ref="M5:N5"/>
    <mergeCell ref="D20:H20"/>
    <mergeCell ref="D4:H4"/>
    <mergeCell ref="B2:F3"/>
    <mergeCell ref="B18:F19"/>
  </mergeCells>
  <hyperlinks>
    <hyperlink ref="K8" r:id="rId1" display="http://www.mdmproofing.com/iym/BMF.s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16" sqref="B16"/>
    </sheetView>
  </sheetViews>
  <sheetFormatPr defaultColWidth="9.140625" defaultRowHeight="12.75" zeroHeight="1"/>
  <cols>
    <col min="1" max="1" width="1.7109375" style="11" customWidth="1"/>
    <col min="2" max="2" width="18.7109375" style="1" customWidth="1"/>
    <col min="3" max="3" width="9.7109375" style="3" customWidth="1"/>
    <col min="4" max="4" width="10.7109375" style="3" customWidth="1"/>
    <col min="5" max="10" width="9.140625" style="3" customWidth="1"/>
    <col min="11" max="11" width="10.7109375" style="3" customWidth="1"/>
    <col min="12" max="12" width="9.140625" style="11" customWidth="1"/>
    <col min="13" max="15" width="0" style="11" hidden="1" customWidth="1"/>
    <col min="16" max="16384" width="0" style="0" hidden="1" customWidth="1"/>
  </cols>
  <sheetData>
    <row r="1" spans="2:11" s="11" customFormat="1" ht="13.5" thickBot="1"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28"/>
      <c r="C2" s="29"/>
      <c r="D2" s="29"/>
      <c r="E2" s="30" t="s">
        <v>12</v>
      </c>
      <c r="F2" s="64">
        <v>0.5</v>
      </c>
      <c r="G2" s="31"/>
      <c r="H2" s="30" t="s">
        <v>13</v>
      </c>
      <c r="I2" s="32">
        <f>SUM(F2*'Income &amp; Taxes'!M4)</f>
        <v>3152.175</v>
      </c>
      <c r="J2" s="32"/>
      <c r="K2" s="33"/>
    </row>
    <row r="3" spans="2:11" ht="12.75">
      <c r="B3" s="160" t="s">
        <v>18</v>
      </c>
      <c r="C3" s="161"/>
      <c r="D3" s="24"/>
      <c r="E3" s="25" t="s">
        <v>14</v>
      </c>
      <c r="F3" s="26">
        <f>SUM(I3/'Income &amp; Taxes'!M4)</f>
        <v>0.39555862222116467</v>
      </c>
      <c r="G3" s="26"/>
      <c r="H3" s="25" t="s">
        <v>16</v>
      </c>
      <c r="I3" s="27">
        <f>SUM(C9:C39)</f>
        <v>2493.74</v>
      </c>
      <c r="J3" s="25" t="s">
        <v>50</v>
      </c>
      <c r="K3" s="126">
        <f>SUM(I2-I3)</f>
        <v>658.4350000000004</v>
      </c>
    </row>
    <row r="4" spans="2:11" ht="12.75">
      <c r="B4" s="160"/>
      <c r="C4" s="161"/>
      <c r="D4" s="24"/>
      <c r="E4" s="25" t="s">
        <v>15</v>
      </c>
      <c r="F4" s="26">
        <f>SUM(I4/'Income &amp; Taxes'!M5)</f>
        <v>0.39555862222116467</v>
      </c>
      <c r="G4" s="26"/>
      <c r="H4" s="25" t="s">
        <v>17</v>
      </c>
      <c r="I4" s="27">
        <f>SUM(J9:J39)</f>
        <v>2493.74</v>
      </c>
      <c r="J4" s="25" t="s">
        <v>50</v>
      </c>
      <c r="K4" s="126">
        <f>SUM(I2-I4)</f>
        <v>658.4350000000004</v>
      </c>
    </row>
    <row r="5" spans="2:11" ht="13.5" thickBot="1">
      <c r="B5" s="34"/>
      <c r="C5" s="35"/>
      <c r="D5" s="35"/>
      <c r="E5" s="35"/>
      <c r="F5" s="35"/>
      <c r="G5" s="35"/>
      <c r="H5" s="35"/>
      <c r="I5" s="35"/>
      <c r="J5" s="35"/>
      <c r="K5" s="36"/>
    </row>
    <row r="6" spans="2:11" s="11" customFormat="1" ht="13.5" thickBot="1"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5" s="2" customFormat="1" ht="12.75">
      <c r="A7" s="12"/>
      <c r="B7" s="16"/>
      <c r="C7" s="65" t="s">
        <v>1</v>
      </c>
      <c r="D7" s="159" t="s">
        <v>11</v>
      </c>
      <c r="E7" s="159"/>
      <c r="F7" s="159"/>
      <c r="G7" s="159"/>
      <c r="H7" s="159"/>
      <c r="I7" s="159"/>
      <c r="J7" s="159"/>
      <c r="K7" s="14"/>
      <c r="L7" s="12"/>
      <c r="M7" s="12"/>
      <c r="N7" s="12"/>
      <c r="O7" s="12"/>
    </row>
    <row r="8" spans="1:15" s="2" customFormat="1" ht="12.75">
      <c r="A8" s="12"/>
      <c r="B8" s="17" t="s">
        <v>0</v>
      </c>
      <c r="C8" s="66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13" t="s">
        <v>9</v>
      </c>
      <c r="K8" s="15" t="s">
        <v>10</v>
      </c>
      <c r="L8" s="12"/>
      <c r="M8" s="12"/>
      <c r="N8" s="12"/>
      <c r="O8" s="12"/>
    </row>
    <row r="9" spans="2:11" ht="12.75">
      <c r="B9" s="18" t="s">
        <v>33</v>
      </c>
      <c r="C9" s="114">
        <v>78.89</v>
      </c>
      <c r="D9" s="115">
        <v>78.89</v>
      </c>
      <c r="E9" s="115"/>
      <c r="F9" s="115"/>
      <c r="G9" s="115"/>
      <c r="H9" s="115"/>
      <c r="I9" s="115"/>
      <c r="J9" s="116">
        <f>IF(ISBLANK(D9),"",SUM(D9:I9))</f>
        <v>78.89</v>
      </c>
      <c r="K9" s="117">
        <f>IF(ISBLANK(D9),"",SUM(C9-J9))</f>
        <v>0</v>
      </c>
    </row>
    <row r="10" spans="2:11" ht="12.75">
      <c r="B10" s="18" t="s">
        <v>36</v>
      </c>
      <c r="C10" s="114">
        <v>50</v>
      </c>
      <c r="D10" s="115">
        <v>50</v>
      </c>
      <c r="E10" s="115"/>
      <c r="F10" s="115"/>
      <c r="G10" s="115"/>
      <c r="H10" s="115"/>
      <c r="I10" s="115"/>
      <c r="J10" s="116">
        <f>IF(ISBLANK(D10),"",SUM(D10:I10))</f>
        <v>50</v>
      </c>
      <c r="K10" s="117">
        <f>IF(ISBLANK(D10),"",SUM(C10-J10))</f>
        <v>0</v>
      </c>
    </row>
    <row r="11" spans="2:11" ht="12.75">
      <c r="B11" s="18" t="s">
        <v>47</v>
      </c>
      <c r="C11" s="114">
        <v>29.94</v>
      </c>
      <c r="D11" s="115">
        <v>29.94</v>
      </c>
      <c r="E11" s="115"/>
      <c r="F11" s="115"/>
      <c r="G11" s="115"/>
      <c r="H11" s="115"/>
      <c r="I11" s="115"/>
      <c r="J11" s="116">
        <f aca="true" t="shared" si="0" ref="J11:J39">IF(ISBLANK(D11),"",SUM(D11:I11))</f>
        <v>29.94</v>
      </c>
      <c r="K11" s="117">
        <f aca="true" t="shared" si="1" ref="K11:K39">IF(ISBLANK(D11),"",SUM(C11-J11))</f>
        <v>0</v>
      </c>
    </row>
    <row r="12" spans="2:11" ht="12.75">
      <c r="B12" s="18" t="s">
        <v>48</v>
      </c>
      <c r="C12" s="114">
        <v>1.57</v>
      </c>
      <c r="D12" s="115">
        <v>1.57</v>
      </c>
      <c r="E12" s="115"/>
      <c r="F12" s="115"/>
      <c r="G12" s="115"/>
      <c r="H12" s="115"/>
      <c r="I12" s="115"/>
      <c r="J12" s="116">
        <f t="shared" si="0"/>
        <v>1.57</v>
      </c>
      <c r="K12" s="117">
        <f t="shared" si="1"/>
        <v>0</v>
      </c>
    </row>
    <row r="13" spans="2:11" ht="12.75">
      <c r="B13" s="18" t="s">
        <v>37</v>
      </c>
      <c r="C13" s="114">
        <v>83.34</v>
      </c>
      <c r="D13" s="115">
        <v>41.67</v>
      </c>
      <c r="E13" s="115">
        <v>41.67</v>
      </c>
      <c r="F13" s="115"/>
      <c r="G13" s="115"/>
      <c r="H13" s="115"/>
      <c r="I13" s="115"/>
      <c r="J13" s="116">
        <f t="shared" si="0"/>
        <v>83.34</v>
      </c>
      <c r="K13" s="117">
        <f t="shared" si="1"/>
        <v>0</v>
      </c>
    </row>
    <row r="14" spans="2:11" ht="12.75">
      <c r="B14" s="18" t="s">
        <v>49</v>
      </c>
      <c r="C14" s="114">
        <v>350</v>
      </c>
      <c r="D14" s="115">
        <v>350</v>
      </c>
      <c r="E14" s="115"/>
      <c r="F14" s="115"/>
      <c r="G14" s="115"/>
      <c r="H14" s="115"/>
      <c r="I14" s="115"/>
      <c r="J14" s="116">
        <f t="shared" si="0"/>
        <v>350</v>
      </c>
      <c r="K14" s="117">
        <f t="shared" si="1"/>
        <v>0</v>
      </c>
    </row>
    <row r="15" spans="2:11" ht="12.75">
      <c r="B15" s="18" t="s">
        <v>38</v>
      </c>
      <c r="C15" s="114">
        <v>1900</v>
      </c>
      <c r="D15" s="115">
        <v>1900</v>
      </c>
      <c r="E15" s="115"/>
      <c r="F15" s="115"/>
      <c r="G15" s="115"/>
      <c r="H15" s="115"/>
      <c r="I15" s="115"/>
      <c r="J15" s="116">
        <f t="shared" si="0"/>
        <v>1900</v>
      </c>
      <c r="K15" s="117">
        <f t="shared" si="1"/>
        <v>0</v>
      </c>
    </row>
    <row r="16" spans="2:11" ht="12.75">
      <c r="B16" s="18"/>
      <c r="C16" s="114"/>
      <c r="D16" s="115"/>
      <c r="E16" s="115"/>
      <c r="F16" s="115"/>
      <c r="G16" s="115"/>
      <c r="H16" s="115"/>
      <c r="I16" s="115"/>
      <c r="J16" s="116">
        <f t="shared" si="0"/>
      </c>
      <c r="K16" s="117">
        <f t="shared" si="1"/>
      </c>
    </row>
    <row r="17" spans="2:11" ht="12.75">
      <c r="B17" s="18"/>
      <c r="C17" s="114"/>
      <c r="D17" s="115"/>
      <c r="E17" s="115"/>
      <c r="F17" s="115"/>
      <c r="G17" s="115"/>
      <c r="H17" s="115"/>
      <c r="I17" s="115"/>
      <c r="J17" s="116">
        <f t="shared" si="0"/>
      </c>
      <c r="K17" s="117">
        <f t="shared" si="1"/>
      </c>
    </row>
    <row r="18" spans="2:11" ht="12.75">
      <c r="B18" s="18"/>
      <c r="C18" s="114"/>
      <c r="D18" s="115"/>
      <c r="E18" s="115"/>
      <c r="F18" s="115"/>
      <c r="G18" s="115"/>
      <c r="H18" s="115"/>
      <c r="I18" s="115"/>
      <c r="J18" s="116">
        <f t="shared" si="0"/>
      </c>
      <c r="K18" s="117">
        <f t="shared" si="1"/>
      </c>
    </row>
    <row r="19" spans="2:11" ht="12.75">
      <c r="B19" s="18"/>
      <c r="C19" s="114"/>
      <c r="D19" s="115"/>
      <c r="E19" s="115"/>
      <c r="F19" s="115"/>
      <c r="G19" s="115"/>
      <c r="H19" s="115"/>
      <c r="I19" s="115"/>
      <c r="J19" s="116">
        <f t="shared" si="0"/>
      </c>
      <c r="K19" s="117">
        <f t="shared" si="1"/>
      </c>
    </row>
    <row r="20" spans="2:11" ht="12.75">
      <c r="B20" s="18"/>
      <c r="C20" s="114"/>
      <c r="D20" s="115"/>
      <c r="E20" s="115"/>
      <c r="F20" s="115"/>
      <c r="G20" s="115"/>
      <c r="H20" s="115"/>
      <c r="I20" s="115"/>
      <c r="J20" s="116">
        <f t="shared" si="0"/>
      </c>
      <c r="K20" s="117">
        <f t="shared" si="1"/>
      </c>
    </row>
    <row r="21" spans="2:11" ht="12.75">
      <c r="B21" s="18"/>
      <c r="C21" s="114"/>
      <c r="D21" s="115"/>
      <c r="E21" s="115"/>
      <c r="F21" s="115"/>
      <c r="G21" s="115"/>
      <c r="H21" s="115"/>
      <c r="I21" s="115"/>
      <c r="J21" s="116">
        <f t="shared" si="0"/>
      </c>
      <c r="K21" s="117">
        <f t="shared" si="1"/>
      </c>
    </row>
    <row r="22" spans="2:11" ht="12.75">
      <c r="B22" s="18"/>
      <c r="C22" s="114"/>
      <c r="D22" s="115"/>
      <c r="E22" s="115"/>
      <c r="F22" s="115"/>
      <c r="G22" s="115"/>
      <c r="H22" s="115"/>
      <c r="I22" s="115"/>
      <c r="J22" s="116">
        <f t="shared" si="0"/>
      </c>
      <c r="K22" s="117">
        <f t="shared" si="1"/>
      </c>
    </row>
    <row r="23" spans="2:11" ht="12.75">
      <c r="B23" s="18"/>
      <c r="C23" s="114"/>
      <c r="D23" s="115"/>
      <c r="E23" s="115"/>
      <c r="F23" s="115"/>
      <c r="G23" s="115"/>
      <c r="H23" s="115"/>
      <c r="I23" s="115"/>
      <c r="J23" s="116">
        <f t="shared" si="0"/>
      </c>
      <c r="K23" s="117">
        <f t="shared" si="1"/>
      </c>
    </row>
    <row r="24" spans="2:11" ht="12.75">
      <c r="B24" s="18"/>
      <c r="C24" s="114"/>
      <c r="D24" s="115"/>
      <c r="E24" s="115"/>
      <c r="F24" s="115"/>
      <c r="G24" s="115"/>
      <c r="H24" s="115"/>
      <c r="I24" s="115"/>
      <c r="J24" s="116">
        <f t="shared" si="0"/>
      </c>
      <c r="K24" s="117">
        <f t="shared" si="1"/>
      </c>
    </row>
    <row r="25" spans="2:11" ht="12.75">
      <c r="B25" s="18"/>
      <c r="C25" s="114"/>
      <c r="D25" s="115"/>
      <c r="E25" s="115"/>
      <c r="F25" s="115"/>
      <c r="G25" s="115"/>
      <c r="H25" s="115"/>
      <c r="I25" s="115"/>
      <c r="J25" s="116">
        <f t="shared" si="0"/>
      </c>
      <c r="K25" s="117">
        <f t="shared" si="1"/>
      </c>
    </row>
    <row r="26" spans="2:11" ht="12.75">
      <c r="B26" s="18"/>
      <c r="C26" s="114"/>
      <c r="D26" s="115"/>
      <c r="E26" s="115"/>
      <c r="F26" s="115"/>
      <c r="G26" s="115"/>
      <c r="H26" s="115"/>
      <c r="I26" s="115"/>
      <c r="J26" s="116">
        <f t="shared" si="0"/>
      </c>
      <c r="K26" s="117">
        <f t="shared" si="1"/>
      </c>
    </row>
    <row r="27" spans="2:11" ht="12.75">
      <c r="B27" s="18"/>
      <c r="C27" s="114"/>
      <c r="D27" s="115"/>
      <c r="E27" s="115"/>
      <c r="F27" s="115"/>
      <c r="G27" s="115"/>
      <c r="H27" s="115"/>
      <c r="I27" s="115"/>
      <c r="J27" s="116">
        <f t="shared" si="0"/>
      </c>
      <c r="K27" s="117">
        <f t="shared" si="1"/>
      </c>
    </row>
    <row r="28" spans="2:11" ht="12.75">
      <c r="B28" s="18"/>
      <c r="C28" s="114"/>
      <c r="D28" s="115"/>
      <c r="E28" s="115"/>
      <c r="F28" s="115"/>
      <c r="G28" s="115"/>
      <c r="H28" s="115"/>
      <c r="I28" s="115"/>
      <c r="J28" s="116">
        <f t="shared" si="0"/>
      </c>
      <c r="K28" s="117">
        <f t="shared" si="1"/>
      </c>
    </row>
    <row r="29" spans="2:11" ht="12.75">
      <c r="B29" s="18"/>
      <c r="C29" s="114"/>
      <c r="D29" s="115"/>
      <c r="E29" s="115"/>
      <c r="F29" s="115"/>
      <c r="G29" s="115"/>
      <c r="H29" s="115"/>
      <c r="I29" s="115"/>
      <c r="J29" s="116">
        <f t="shared" si="0"/>
      </c>
      <c r="K29" s="117">
        <f t="shared" si="1"/>
      </c>
    </row>
    <row r="30" spans="2:11" ht="12.75">
      <c r="B30" s="18"/>
      <c r="C30" s="114"/>
      <c r="D30" s="115"/>
      <c r="E30" s="115"/>
      <c r="F30" s="115"/>
      <c r="G30" s="115"/>
      <c r="H30" s="115"/>
      <c r="I30" s="115"/>
      <c r="J30" s="116">
        <f t="shared" si="0"/>
      </c>
      <c r="K30" s="117">
        <f t="shared" si="1"/>
      </c>
    </row>
    <row r="31" spans="2:11" ht="12.75">
      <c r="B31" s="18"/>
      <c r="C31" s="114"/>
      <c r="D31" s="115"/>
      <c r="E31" s="115"/>
      <c r="F31" s="115"/>
      <c r="G31" s="115"/>
      <c r="H31" s="115"/>
      <c r="I31" s="115"/>
      <c r="J31" s="116">
        <f t="shared" si="0"/>
      </c>
      <c r="K31" s="117">
        <f t="shared" si="1"/>
      </c>
    </row>
    <row r="32" spans="2:11" ht="12.75">
      <c r="B32" s="18"/>
      <c r="C32" s="114"/>
      <c r="D32" s="115"/>
      <c r="E32" s="115"/>
      <c r="F32" s="115"/>
      <c r="G32" s="115"/>
      <c r="H32" s="115"/>
      <c r="I32" s="115"/>
      <c r="J32" s="116">
        <f t="shared" si="0"/>
      </c>
      <c r="K32" s="117">
        <f t="shared" si="1"/>
      </c>
    </row>
    <row r="33" spans="2:11" ht="12.75">
      <c r="B33" s="18"/>
      <c r="C33" s="114"/>
      <c r="D33" s="115"/>
      <c r="E33" s="115"/>
      <c r="F33" s="115"/>
      <c r="G33" s="115"/>
      <c r="H33" s="115"/>
      <c r="I33" s="115"/>
      <c r="J33" s="116">
        <f t="shared" si="0"/>
      </c>
      <c r="K33" s="117">
        <f t="shared" si="1"/>
      </c>
    </row>
    <row r="34" spans="2:11" ht="12.75">
      <c r="B34" s="18"/>
      <c r="C34" s="114"/>
      <c r="D34" s="115"/>
      <c r="E34" s="115"/>
      <c r="F34" s="115"/>
      <c r="G34" s="115"/>
      <c r="H34" s="115"/>
      <c r="I34" s="115"/>
      <c r="J34" s="116">
        <f t="shared" si="0"/>
      </c>
      <c r="K34" s="117">
        <f t="shared" si="1"/>
      </c>
    </row>
    <row r="35" spans="2:11" ht="12.75">
      <c r="B35" s="18"/>
      <c r="C35" s="114"/>
      <c r="D35" s="115"/>
      <c r="E35" s="115"/>
      <c r="F35" s="115"/>
      <c r="G35" s="115"/>
      <c r="H35" s="115"/>
      <c r="I35" s="115"/>
      <c r="J35" s="116">
        <f t="shared" si="0"/>
      </c>
      <c r="K35" s="117">
        <f t="shared" si="1"/>
      </c>
    </row>
    <row r="36" spans="2:11" ht="12.75">
      <c r="B36" s="18"/>
      <c r="C36" s="114"/>
      <c r="D36" s="115"/>
      <c r="E36" s="115"/>
      <c r="F36" s="115"/>
      <c r="G36" s="115"/>
      <c r="H36" s="115"/>
      <c r="I36" s="115"/>
      <c r="J36" s="116">
        <f t="shared" si="0"/>
      </c>
      <c r="K36" s="117">
        <f t="shared" si="1"/>
      </c>
    </row>
    <row r="37" spans="2:11" ht="12.75">
      <c r="B37" s="18"/>
      <c r="C37" s="114"/>
      <c r="D37" s="115"/>
      <c r="E37" s="115"/>
      <c r="F37" s="115"/>
      <c r="G37" s="115"/>
      <c r="H37" s="115"/>
      <c r="I37" s="115"/>
      <c r="J37" s="116">
        <f t="shared" si="0"/>
      </c>
      <c r="K37" s="117">
        <f t="shared" si="1"/>
      </c>
    </row>
    <row r="38" spans="2:11" ht="12.75">
      <c r="B38" s="18"/>
      <c r="C38" s="114"/>
      <c r="D38" s="115"/>
      <c r="E38" s="115"/>
      <c r="F38" s="115"/>
      <c r="G38" s="115"/>
      <c r="H38" s="115"/>
      <c r="I38" s="115"/>
      <c r="J38" s="116">
        <f t="shared" si="0"/>
      </c>
      <c r="K38" s="117">
        <f t="shared" si="1"/>
      </c>
    </row>
    <row r="39" spans="2:11" ht="13.5" thickBot="1">
      <c r="B39" s="21"/>
      <c r="C39" s="118"/>
      <c r="D39" s="119"/>
      <c r="E39" s="119"/>
      <c r="F39" s="119"/>
      <c r="G39" s="119"/>
      <c r="H39" s="119"/>
      <c r="I39" s="119"/>
      <c r="J39" s="120">
        <f t="shared" si="0"/>
      </c>
      <c r="K39" s="121">
        <f t="shared" si="1"/>
      </c>
    </row>
    <row r="40" spans="2:11" ht="13.5" thickBot="1">
      <c r="B40" s="112"/>
      <c r="C40" s="122">
        <f>SUM(C9:C39)</f>
        <v>2493.74</v>
      </c>
      <c r="D40" s="123"/>
      <c r="E40" s="123"/>
      <c r="F40" s="123"/>
      <c r="G40" s="123"/>
      <c r="H40" s="123"/>
      <c r="I40" s="123"/>
      <c r="J40" s="122">
        <f>SUM(J9:J39)</f>
        <v>2493.74</v>
      </c>
      <c r="K40" s="124"/>
    </row>
    <row r="41" spans="2:11" ht="12.7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2.75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2.75"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2.75">
      <c r="B45" s="9"/>
      <c r="C45" s="10"/>
      <c r="D45" s="10"/>
      <c r="E45" s="10"/>
      <c r="F45" s="10"/>
      <c r="G45" s="10"/>
      <c r="H45" s="10"/>
      <c r="I45" s="10"/>
      <c r="J45" s="10"/>
      <c r="K45" s="10"/>
    </row>
  </sheetData>
  <sheetProtection sheet="1" objects="1" scenarios="1"/>
  <mergeCells count="2">
    <mergeCell ref="D7:J7"/>
    <mergeCell ref="B3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15" sqref="B15"/>
    </sheetView>
  </sheetViews>
  <sheetFormatPr defaultColWidth="9.140625" defaultRowHeight="12.75" zeroHeight="1"/>
  <cols>
    <col min="1" max="1" width="1.7109375" style="11" customWidth="1"/>
    <col min="2" max="2" width="18.7109375" style="1" customWidth="1"/>
    <col min="3" max="3" width="9.7109375" style="3" customWidth="1"/>
    <col min="4" max="4" width="10.7109375" style="3" customWidth="1"/>
    <col min="5" max="10" width="9.140625" style="3" customWidth="1"/>
    <col min="11" max="11" width="10.7109375" style="3" customWidth="1"/>
    <col min="12" max="12" width="9.140625" style="11" customWidth="1"/>
    <col min="13" max="15" width="0" style="11" hidden="1" customWidth="1"/>
    <col min="16" max="16384" width="0" style="0" hidden="1" customWidth="1"/>
  </cols>
  <sheetData>
    <row r="1" spans="2:11" s="11" customFormat="1" ht="13.5" thickBot="1"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67"/>
      <c r="C2" s="68"/>
      <c r="D2" s="68"/>
      <c r="E2" s="69" t="s">
        <v>12</v>
      </c>
      <c r="F2" s="70">
        <v>0.3</v>
      </c>
      <c r="G2" s="71"/>
      <c r="H2" s="69" t="s">
        <v>13</v>
      </c>
      <c r="I2" s="72">
        <f>SUM(F2*'Income &amp; Taxes'!M4)</f>
        <v>1891.305</v>
      </c>
      <c r="J2" s="72"/>
      <c r="K2" s="73"/>
    </row>
    <row r="3" spans="2:11" ht="12.75">
      <c r="B3" s="162" t="s">
        <v>19</v>
      </c>
      <c r="C3" s="163"/>
      <c r="D3" s="4"/>
      <c r="E3" s="5" t="s">
        <v>14</v>
      </c>
      <c r="F3" s="6">
        <f>SUM(I3/'Income &amp; Taxes'!M4)</f>
        <v>0.04613481167765115</v>
      </c>
      <c r="G3" s="6"/>
      <c r="H3" s="5" t="s">
        <v>16</v>
      </c>
      <c r="I3" s="7">
        <f>SUM(C9:C39)</f>
        <v>290.85</v>
      </c>
      <c r="J3" s="5" t="s">
        <v>50</v>
      </c>
      <c r="K3" s="127">
        <f>SUM(I2-I3)</f>
        <v>1600.455</v>
      </c>
    </row>
    <row r="4" spans="2:11" ht="12.75">
      <c r="B4" s="162"/>
      <c r="C4" s="163"/>
      <c r="D4" s="4"/>
      <c r="E4" s="5" t="s">
        <v>15</v>
      </c>
      <c r="F4" s="6">
        <f>SUM(I4/'Income &amp; Taxes'!M5)</f>
        <v>0.04613481167765115</v>
      </c>
      <c r="G4" s="6"/>
      <c r="H4" s="5" t="s">
        <v>17</v>
      </c>
      <c r="I4" s="7">
        <f>SUM(J9:J39)</f>
        <v>290.85</v>
      </c>
      <c r="J4" s="5" t="s">
        <v>50</v>
      </c>
      <c r="K4" s="127">
        <f>SUM(I2-I4)</f>
        <v>1600.455</v>
      </c>
    </row>
    <row r="5" spans="2:11" ht="13.5" thickBot="1">
      <c r="B5" s="74"/>
      <c r="C5" s="75"/>
      <c r="D5" s="75"/>
      <c r="E5" s="75"/>
      <c r="F5" s="75"/>
      <c r="G5" s="75"/>
      <c r="H5" s="75"/>
      <c r="I5" s="75"/>
      <c r="J5" s="75"/>
      <c r="K5" s="76"/>
    </row>
    <row r="6" spans="2:11" s="11" customFormat="1" ht="13.5" thickBot="1"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5" s="2" customFormat="1" ht="12.75">
      <c r="A7" s="12"/>
      <c r="B7" s="16"/>
      <c r="C7" s="65" t="s">
        <v>1</v>
      </c>
      <c r="D7" s="159" t="s">
        <v>11</v>
      </c>
      <c r="E7" s="159"/>
      <c r="F7" s="159"/>
      <c r="G7" s="159"/>
      <c r="H7" s="159"/>
      <c r="I7" s="159"/>
      <c r="J7" s="159"/>
      <c r="K7" s="14"/>
      <c r="L7" s="12"/>
      <c r="M7" s="12"/>
      <c r="N7" s="12"/>
      <c r="O7" s="12"/>
    </row>
    <row r="8" spans="1:15" s="2" customFormat="1" ht="12.75">
      <c r="A8" s="12"/>
      <c r="B8" s="17" t="s">
        <v>0</v>
      </c>
      <c r="C8" s="66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13" t="s">
        <v>9</v>
      </c>
      <c r="K8" s="15" t="s">
        <v>10</v>
      </c>
      <c r="L8" s="12"/>
      <c r="M8" s="12"/>
      <c r="N8" s="12"/>
      <c r="O8" s="12"/>
    </row>
    <row r="9" spans="2:11" ht="12.75">
      <c r="B9" s="18" t="s">
        <v>45</v>
      </c>
      <c r="C9" s="114">
        <v>18.25</v>
      </c>
      <c r="D9" s="115">
        <v>18.25</v>
      </c>
      <c r="E9" s="115"/>
      <c r="F9" s="115"/>
      <c r="G9" s="115"/>
      <c r="H9" s="115"/>
      <c r="I9" s="115"/>
      <c r="J9" s="116">
        <f aca="true" t="shared" si="0" ref="J9:J39">IF(ISBLANK(D9),"",SUM(D9:I9))</f>
        <v>18.25</v>
      </c>
      <c r="K9" s="117">
        <f aca="true" t="shared" si="1" ref="K9:K39">IF(ISBLANK(D9),"",SUM(C9-J9))</f>
        <v>0</v>
      </c>
    </row>
    <row r="10" spans="2:11" ht="12.75">
      <c r="B10" s="18" t="s">
        <v>34</v>
      </c>
      <c r="C10" s="114">
        <v>62.02</v>
      </c>
      <c r="D10" s="115">
        <v>62.02</v>
      </c>
      <c r="E10" s="115"/>
      <c r="F10" s="115"/>
      <c r="G10" s="115"/>
      <c r="H10" s="115"/>
      <c r="I10" s="115"/>
      <c r="J10" s="116">
        <f t="shared" si="0"/>
        <v>62.02</v>
      </c>
      <c r="K10" s="117">
        <f t="shared" si="1"/>
        <v>0</v>
      </c>
    </row>
    <row r="11" spans="2:11" ht="12.75">
      <c r="B11" s="18" t="s">
        <v>46</v>
      </c>
      <c r="C11" s="114">
        <v>0.68</v>
      </c>
      <c r="D11" s="115">
        <v>0.68</v>
      </c>
      <c r="E11" s="115"/>
      <c r="F11" s="115"/>
      <c r="G11" s="115"/>
      <c r="H11" s="115"/>
      <c r="I11" s="115"/>
      <c r="J11" s="116">
        <f t="shared" si="0"/>
        <v>0.68</v>
      </c>
      <c r="K11" s="117">
        <f t="shared" si="1"/>
        <v>0</v>
      </c>
    </row>
    <row r="12" spans="2:11" ht="12.75">
      <c r="B12" s="18" t="s">
        <v>35</v>
      </c>
      <c r="C12" s="114">
        <v>12</v>
      </c>
      <c r="D12" s="115">
        <v>12</v>
      </c>
      <c r="E12" s="115"/>
      <c r="F12" s="115"/>
      <c r="G12" s="115"/>
      <c r="H12" s="115"/>
      <c r="I12" s="115"/>
      <c r="J12" s="116">
        <f t="shared" si="0"/>
        <v>12</v>
      </c>
      <c r="K12" s="117">
        <f t="shared" si="1"/>
        <v>0</v>
      </c>
    </row>
    <row r="13" spans="2:11" ht="12.75">
      <c r="B13" s="18" t="s">
        <v>36</v>
      </c>
      <c r="C13" s="114">
        <v>27.9</v>
      </c>
      <c r="D13" s="115">
        <v>27.9</v>
      </c>
      <c r="E13" s="115"/>
      <c r="F13" s="115"/>
      <c r="G13" s="115"/>
      <c r="H13" s="115"/>
      <c r="I13" s="115"/>
      <c r="J13" s="116">
        <f t="shared" si="0"/>
        <v>27.9</v>
      </c>
      <c r="K13" s="117">
        <f t="shared" si="1"/>
        <v>0</v>
      </c>
    </row>
    <row r="14" spans="2:11" ht="12.75">
      <c r="B14" s="18" t="s">
        <v>59</v>
      </c>
      <c r="C14" s="114">
        <v>170</v>
      </c>
      <c r="D14" s="115">
        <v>170</v>
      </c>
      <c r="E14" s="115"/>
      <c r="F14" s="115"/>
      <c r="G14" s="115"/>
      <c r="H14" s="115"/>
      <c r="I14" s="115"/>
      <c r="J14" s="116">
        <f t="shared" si="0"/>
        <v>170</v>
      </c>
      <c r="K14" s="117">
        <f t="shared" si="1"/>
        <v>0</v>
      </c>
    </row>
    <row r="15" spans="2:11" ht="12.75">
      <c r="B15" s="18"/>
      <c r="C15" s="114"/>
      <c r="D15" s="115"/>
      <c r="E15" s="115"/>
      <c r="F15" s="115"/>
      <c r="G15" s="115"/>
      <c r="H15" s="115"/>
      <c r="I15" s="115"/>
      <c r="J15" s="116">
        <f t="shared" si="0"/>
      </c>
      <c r="K15" s="117">
        <f t="shared" si="1"/>
      </c>
    </row>
    <row r="16" spans="2:11" ht="12.75">
      <c r="B16" s="18"/>
      <c r="C16" s="114"/>
      <c r="D16" s="115"/>
      <c r="E16" s="115"/>
      <c r="F16" s="115"/>
      <c r="G16" s="115"/>
      <c r="H16" s="115"/>
      <c r="I16" s="115"/>
      <c r="J16" s="116">
        <f t="shared" si="0"/>
      </c>
      <c r="K16" s="117">
        <f t="shared" si="1"/>
      </c>
    </row>
    <row r="17" spans="2:11" ht="12.75">
      <c r="B17" s="18"/>
      <c r="C17" s="114"/>
      <c r="D17" s="115"/>
      <c r="E17" s="115"/>
      <c r="F17" s="115"/>
      <c r="G17" s="115"/>
      <c r="H17" s="115"/>
      <c r="I17" s="115"/>
      <c r="J17" s="116">
        <f t="shared" si="0"/>
      </c>
      <c r="K17" s="117">
        <f t="shared" si="1"/>
      </c>
    </row>
    <row r="18" spans="2:11" ht="12.75">
      <c r="B18" s="18"/>
      <c r="C18" s="114"/>
      <c r="D18" s="115"/>
      <c r="E18" s="115"/>
      <c r="F18" s="115"/>
      <c r="G18" s="115"/>
      <c r="H18" s="115"/>
      <c r="I18" s="115"/>
      <c r="J18" s="116">
        <f t="shared" si="0"/>
      </c>
      <c r="K18" s="117">
        <f t="shared" si="1"/>
      </c>
    </row>
    <row r="19" spans="2:11" ht="12.75">
      <c r="B19" s="18"/>
      <c r="C19" s="114"/>
      <c r="D19" s="115"/>
      <c r="E19" s="115"/>
      <c r="F19" s="115"/>
      <c r="G19" s="115"/>
      <c r="H19" s="115"/>
      <c r="I19" s="115"/>
      <c r="J19" s="116">
        <f t="shared" si="0"/>
      </c>
      <c r="K19" s="117">
        <f t="shared" si="1"/>
      </c>
    </row>
    <row r="20" spans="2:11" ht="12.75">
      <c r="B20" s="18"/>
      <c r="C20" s="114"/>
      <c r="D20" s="115"/>
      <c r="E20" s="115"/>
      <c r="F20" s="115"/>
      <c r="G20" s="115"/>
      <c r="H20" s="115"/>
      <c r="I20" s="115"/>
      <c r="J20" s="116">
        <f t="shared" si="0"/>
      </c>
      <c r="K20" s="117">
        <f t="shared" si="1"/>
      </c>
    </row>
    <row r="21" spans="2:11" ht="12.75">
      <c r="B21" s="18"/>
      <c r="C21" s="114"/>
      <c r="D21" s="115"/>
      <c r="E21" s="115"/>
      <c r="F21" s="115"/>
      <c r="G21" s="115"/>
      <c r="H21" s="115"/>
      <c r="I21" s="115"/>
      <c r="J21" s="116">
        <f t="shared" si="0"/>
      </c>
      <c r="K21" s="117">
        <f t="shared" si="1"/>
      </c>
    </row>
    <row r="22" spans="2:11" ht="12.75">
      <c r="B22" s="18"/>
      <c r="C22" s="114"/>
      <c r="D22" s="115"/>
      <c r="E22" s="115"/>
      <c r="F22" s="115"/>
      <c r="G22" s="115"/>
      <c r="H22" s="115"/>
      <c r="I22" s="115"/>
      <c r="J22" s="116">
        <f t="shared" si="0"/>
      </c>
      <c r="K22" s="117">
        <f t="shared" si="1"/>
      </c>
    </row>
    <row r="23" spans="2:11" ht="12.75">
      <c r="B23" s="18"/>
      <c r="C23" s="114"/>
      <c r="D23" s="115"/>
      <c r="E23" s="115"/>
      <c r="F23" s="115"/>
      <c r="G23" s="115"/>
      <c r="H23" s="115"/>
      <c r="I23" s="115"/>
      <c r="J23" s="116">
        <f t="shared" si="0"/>
      </c>
      <c r="K23" s="117">
        <f t="shared" si="1"/>
      </c>
    </row>
    <row r="24" spans="2:11" ht="12.75">
      <c r="B24" s="18"/>
      <c r="C24" s="114"/>
      <c r="D24" s="115"/>
      <c r="E24" s="115"/>
      <c r="F24" s="115"/>
      <c r="G24" s="115"/>
      <c r="H24" s="115"/>
      <c r="I24" s="115"/>
      <c r="J24" s="116">
        <f t="shared" si="0"/>
      </c>
      <c r="K24" s="117">
        <f t="shared" si="1"/>
      </c>
    </row>
    <row r="25" spans="2:11" ht="12.75">
      <c r="B25" s="18"/>
      <c r="C25" s="114"/>
      <c r="D25" s="115"/>
      <c r="E25" s="115"/>
      <c r="F25" s="115"/>
      <c r="G25" s="115"/>
      <c r="H25" s="115"/>
      <c r="I25" s="115"/>
      <c r="J25" s="116">
        <f t="shared" si="0"/>
      </c>
      <c r="K25" s="117">
        <f t="shared" si="1"/>
      </c>
    </row>
    <row r="26" spans="2:11" ht="12.75">
      <c r="B26" s="18"/>
      <c r="C26" s="114"/>
      <c r="D26" s="115"/>
      <c r="E26" s="115"/>
      <c r="F26" s="115"/>
      <c r="G26" s="115"/>
      <c r="H26" s="115"/>
      <c r="I26" s="115"/>
      <c r="J26" s="116">
        <f t="shared" si="0"/>
      </c>
      <c r="K26" s="117">
        <f t="shared" si="1"/>
      </c>
    </row>
    <row r="27" spans="2:11" ht="12.75">
      <c r="B27" s="18"/>
      <c r="C27" s="114"/>
      <c r="D27" s="115"/>
      <c r="E27" s="115"/>
      <c r="F27" s="115"/>
      <c r="G27" s="115"/>
      <c r="H27" s="115"/>
      <c r="I27" s="115"/>
      <c r="J27" s="116">
        <f t="shared" si="0"/>
      </c>
      <c r="K27" s="117">
        <f t="shared" si="1"/>
      </c>
    </row>
    <row r="28" spans="2:11" ht="12.75">
      <c r="B28" s="18"/>
      <c r="C28" s="114"/>
      <c r="D28" s="115"/>
      <c r="E28" s="115"/>
      <c r="F28" s="115"/>
      <c r="G28" s="115"/>
      <c r="H28" s="115"/>
      <c r="I28" s="115"/>
      <c r="J28" s="116">
        <f t="shared" si="0"/>
      </c>
      <c r="K28" s="117">
        <f t="shared" si="1"/>
      </c>
    </row>
    <row r="29" spans="2:11" ht="12.75">
      <c r="B29" s="18"/>
      <c r="C29" s="114"/>
      <c r="D29" s="115"/>
      <c r="E29" s="115"/>
      <c r="F29" s="115"/>
      <c r="G29" s="115"/>
      <c r="H29" s="115"/>
      <c r="I29" s="115"/>
      <c r="J29" s="116">
        <f t="shared" si="0"/>
      </c>
      <c r="K29" s="117">
        <f t="shared" si="1"/>
      </c>
    </row>
    <row r="30" spans="2:11" ht="12.75">
      <c r="B30" s="18"/>
      <c r="C30" s="114"/>
      <c r="D30" s="115"/>
      <c r="E30" s="115"/>
      <c r="F30" s="115"/>
      <c r="G30" s="115"/>
      <c r="H30" s="115"/>
      <c r="I30" s="115"/>
      <c r="J30" s="116">
        <f t="shared" si="0"/>
      </c>
      <c r="K30" s="117">
        <f t="shared" si="1"/>
      </c>
    </row>
    <row r="31" spans="2:11" ht="12.75">
      <c r="B31" s="18"/>
      <c r="C31" s="114"/>
      <c r="D31" s="115"/>
      <c r="E31" s="115"/>
      <c r="F31" s="115"/>
      <c r="G31" s="115"/>
      <c r="H31" s="115"/>
      <c r="I31" s="115"/>
      <c r="J31" s="116">
        <f t="shared" si="0"/>
      </c>
      <c r="K31" s="117">
        <f t="shared" si="1"/>
      </c>
    </row>
    <row r="32" spans="2:11" ht="12.75">
      <c r="B32" s="18"/>
      <c r="C32" s="114"/>
      <c r="D32" s="115"/>
      <c r="E32" s="115"/>
      <c r="F32" s="115"/>
      <c r="G32" s="115"/>
      <c r="H32" s="115"/>
      <c r="I32" s="115"/>
      <c r="J32" s="116">
        <f t="shared" si="0"/>
      </c>
      <c r="K32" s="117">
        <f t="shared" si="1"/>
      </c>
    </row>
    <row r="33" spans="2:11" ht="12.75">
      <c r="B33" s="18"/>
      <c r="C33" s="114"/>
      <c r="D33" s="115"/>
      <c r="E33" s="115"/>
      <c r="F33" s="115"/>
      <c r="G33" s="115"/>
      <c r="H33" s="115"/>
      <c r="I33" s="115"/>
      <c r="J33" s="116">
        <f t="shared" si="0"/>
      </c>
      <c r="K33" s="117">
        <f t="shared" si="1"/>
      </c>
    </row>
    <row r="34" spans="2:11" ht="12.75">
      <c r="B34" s="18"/>
      <c r="C34" s="114"/>
      <c r="D34" s="115"/>
      <c r="E34" s="115"/>
      <c r="F34" s="115"/>
      <c r="G34" s="115"/>
      <c r="H34" s="115"/>
      <c r="I34" s="115"/>
      <c r="J34" s="116">
        <f t="shared" si="0"/>
      </c>
      <c r="K34" s="117">
        <f t="shared" si="1"/>
      </c>
    </row>
    <row r="35" spans="2:11" ht="12.75">
      <c r="B35" s="18"/>
      <c r="C35" s="114"/>
      <c r="D35" s="115"/>
      <c r="E35" s="115"/>
      <c r="F35" s="115"/>
      <c r="G35" s="115"/>
      <c r="H35" s="115"/>
      <c r="I35" s="115"/>
      <c r="J35" s="116">
        <f t="shared" si="0"/>
      </c>
      <c r="K35" s="117">
        <f t="shared" si="1"/>
      </c>
    </row>
    <row r="36" spans="2:11" ht="12.75">
      <c r="B36" s="18"/>
      <c r="C36" s="114"/>
      <c r="D36" s="115"/>
      <c r="E36" s="115"/>
      <c r="F36" s="115"/>
      <c r="G36" s="115"/>
      <c r="H36" s="115"/>
      <c r="I36" s="115"/>
      <c r="J36" s="116">
        <f t="shared" si="0"/>
      </c>
      <c r="K36" s="117">
        <f t="shared" si="1"/>
      </c>
    </row>
    <row r="37" spans="2:11" ht="12.75">
      <c r="B37" s="18"/>
      <c r="C37" s="114"/>
      <c r="D37" s="115"/>
      <c r="E37" s="115"/>
      <c r="F37" s="115"/>
      <c r="G37" s="115"/>
      <c r="H37" s="115"/>
      <c r="I37" s="115"/>
      <c r="J37" s="116">
        <f t="shared" si="0"/>
      </c>
      <c r="K37" s="117">
        <f t="shared" si="1"/>
      </c>
    </row>
    <row r="38" spans="2:11" ht="12.75">
      <c r="B38" s="18"/>
      <c r="C38" s="114"/>
      <c r="D38" s="115"/>
      <c r="E38" s="115"/>
      <c r="F38" s="115"/>
      <c r="G38" s="115"/>
      <c r="H38" s="115"/>
      <c r="I38" s="115"/>
      <c r="J38" s="116">
        <f t="shared" si="0"/>
      </c>
      <c r="K38" s="117">
        <f t="shared" si="1"/>
      </c>
    </row>
    <row r="39" spans="2:11" ht="13.5" thickBot="1">
      <c r="B39" s="21"/>
      <c r="C39" s="118"/>
      <c r="D39" s="119"/>
      <c r="E39" s="119"/>
      <c r="F39" s="119"/>
      <c r="G39" s="119"/>
      <c r="H39" s="119"/>
      <c r="I39" s="119"/>
      <c r="J39" s="120">
        <f t="shared" si="0"/>
      </c>
      <c r="K39" s="121">
        <f t="shared" si="1"/>
      </c>
    </row>
    <row r="40" spans="2:11" ht="13.5" thickBot="1">
      <c r="B40" s="112"/>
      <c r="C40" s="122">
        <f>SUM(C9:C39)</f>
        <v>290.85</v>
      </c>
      <c r="D40" s="123"/>
      <c r="E40" s="123"/>
      <c r="F40" s="123"/>
      <c r="G40" s="123"/>
      <c r="H40" s="123"/>
      <c r="I40" s="123"/>
      <c r="J40" s="122">
        <f>SUM(J9:J39)</f>
        <v>290.85</v>
      </c>
      <c r="K40" s="124"/>
    </row>
    <row r="41" spans="2:11" ht="12.7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2.75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2.75"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2.75">
      <c r="B45" s="9"/>
      <c r="C45" s="10"/>
      <c r="D45" s="10"/>
      <c r="E45" s="10"/>
      <c r="F45" s="10"/>
      <c r="G45" s="10"/>
      <c r="H45" s="10"/>
      <c r="I45" s="10"/>
      <c r="J45" s="10"/>
      <c r="K45" s="10"/>
    </row>
  </sheetData>
  <sheetProtection sheet="1" objects="1" scenarios="1"/>
  <mergeCells count="2">
    <mergeCell ref="D7:J7"/>
    <mergeCell ref="B3:C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13" sqref="B13"/>
    </sheetView>
  </sheetViews>
  <sheetFormatPr defaultColWidth="9.140625" defaultRowHeight="12.75" zeroHeight="1"/>
  <cols>
    <col min="1" max="1" width="1.7109375" style="11" customWidth="1"/>
    <col min="2" max="2" width="18.7109375" style="1" customWidth="1"/>
    <col min="3" max="3" width="9.7109375" style="3" customWidth="1"/>
    <col min="4" max="4" width="10.7109375" style="3" customWidth="1"/>
    <col min="5" max="10" width="9.140625" style="3" customWidth="1"/>
    <col min="11" max="11" width="10.7109375" style="3" customWidth="1"/>
    <col min="12" max="12" width="9.140625" style="11" customWidth="1"/>
    <col min="13" max="15" width="0" style="11" hidden="1" customWidth="1"/>
    <col min="16" max="16384" width="0" style="0" hidden="1" customWidth="1"/>
  </cols>
  <sheetData>
    <row r="1" spans="2:11" s="11" customFormat="1" ht="13.5" thickBot="1"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77"/>
      <c r="C2" s="78"/>
      <c r="D2" s="78"/>
      <c r="E2" s="79" t="s">
        <v>12</v>
      </c>
      <c r="F2" s="80">
        <v>0.2</v>
      </c>
      <c r="G2" s="81"/>
      <c r="H2" s="79" t="s">
        <v>13</v>
      </c>
      <c r="I2" s="82">
        <f>SUM(F2*'Income &amp; Taxes'!M4)</f>
        <v>1260.8700000000001</v>
      </c>
      <c r="J2" s="82"/>
      <c r="K2" s="83"/>
    </row>
    <row r="3" spans="2:11" ht="12.75">
      <c r="B3" s="164" t="s">
        <v>31</v>
      </c>
      <c r="C3" s="165"/>
      <c r="D3" s="84"/>
      <c r="E3" s="85" t="s">
        <v>14</v>
      </c>
      <c r="F3" s="86">
        <f>SUM(I3/'Income &amp; Taxes'!M4)</f>
        <v>0.18149531672575284</v>
      </c>
      <c r="G3" s="86"/>
      <c r="H3" s="85" t="s">
        <v>16</v>
      </c>
      <c r="I3" s="87">
        <f>SUM(C9:C39)</f>
        <v>1144.21</v>
      </c>
      <c r="J3" s="87"/>
      <c r="K3" s="88"/>
    </row>
    <row r="4" spans="2:11" ht="12.75">
      <c r="B4" s="164"/>
      <c r="C4" s="165"/>
      <c r="D4" s="84"/>
      <c r="E4" s="85" t="s">
        <v>15</v>
      </c>
      <c r="F4" s="86">
        <f>SUM(I4/'Income &amp; Taxes'!M5)</f>
        <v>0.18149531672575284</v>
      </c>
      <c r="G4" s="86"/>
      <c r="H4" s="85" t="s">
        <v>17</v>
      </c>
      <c r="I4" s="87">
        <f>SUM(J9:J39)</f>
        <v>1144.21</v>
      </c>
      <c r="J4" s="87"/>
      <c r="K4" s="88"/>
    </row>
    <row r="5" spans="2:11" ht="13.5" thickBot="1">
      <c r="B5" s="89"/>
      <c r="C5" s="90"/>
      <c r="D5" s="90"/>
      <c r="E5" s="90"/>
      <c r="F5" s="90"/>
      <c r="G5" s="90"/>
      <c r="H5" s="90"/>
      <c r="I5" s="90"/>
      <c r="J5" s="90"/>
      <c r="K5" s="91"/>
    </row>
    <row r="6" spans="2:11" s="11" customFormat="1" ht="13.5" thickBot="1"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5" s="2" customFormat="1" ht="12.75">
      <c r="A7" s="12"/>
      <c r="B7" s="16"/>
      <c r="C7" s="65" t="s">
        <v>1</v>
      </c>
      <c r="D7" s="159" t="s">
        <v>11</v>
      </c>
      <c r="E7" s="159"/>
      <c r="F7" s="159"/>
      <c r="G7" s="159"/>
      <c r="H7" s="159"/>
      <c r="I7" s="159"/>
      <c r="J7" s="159"/>
      <c r="K7" s="14"/>
      <c r="L7" s="12"/>
      <c r="M7" s="12"/>
      <c r="N7" s="12"/>
      <c r="O7" s="12"/>
    </row>
    <row r="8" spans="1:15" s="2" customFormat="1" ht="12.75">
      <c r="A8" s="12"/>
      <c r="B8" s="17" t="s">
        <v>0</v>
      </c>
      <c r="C8" s="66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13" t="s">
        <v>9</v>
      </c>
      <c r="K8" s="15" t="s">
        <v>10</v>
      </c>
      <c r="L8" s="12"/>
      <c r="M8" s="12"/>
      <c r="N8" s="12"/>
      <c r="O8" s="12"/>
    </row>
    <row r="9" spans="2:11" ht="12.75">
      <c r="B9" s="18" t="s">
        <v>39</v>
      </c>
      <c r="C9" s="114">
        <v>433.83</v>
      </c>
      <c r="D9" s="115">
        <v>347.19</v>
      </c>
      <c r="E9" s="115">
        <v>86.64</v>
      </c>
      <c r="F9" s="115"/>
      <c r="G9" s="115"/>
      <c r="H9" s="115"/>
      <c r="I9" s="115"/>
      <c r="J9" s="116">
        <f aca="true" t="shared" si="0" ref="J9:J39">IF(ISBLANK(D9),"",SUM(D9:I9))</f>
        <v>433.83</v>
      </c>
      <c r="K9" s="117">
        <f aca="true" t="shared" si="1" ref="K9:K39">IF(ISBLANK(D9),"",SUM(C9-J9))</f>
        <v>0</v>
      </c>
    </row>
    <row r="10" spans="2:11" ht="12.75">
      <c r="B10" s="18" t="s">
        <v>40</v>
      </c>
      <c r="C10" s="114">
        <v>590.38</v>
      </c>
      <c r="D10" s="115">
        <v>590.38</v>
      </c>
      <c r="E10" s="115"/>
      <c r="F10" s="115"/>
      <c r="G10" s="115"/>
      <c r="H10" s="115"/>
      <c r="I10" s="115"/>
      <c r="J10" s="116">
        <f t="shared" si="0"/>
        <v>590.38</v>
      </c>
      <c r="K10" s="117">
        <f t="shared" si="1"/>
        <v>0</v>
      </c>
    </row>
    <row r="11" spans="2:11" ht="12.75">
      <c r="B11" s="18" t="s">
        <v>44</v>
      </c>
      <c r="C11" s="114">
        <v>50</v>
      </c>
      <c r="D11" s="115">
        <v>50</v>
      </c>
      <c r="E11" s="115"/>
      <c r="F11" s="115"/>
      <c r="G11" s="115"/>
      <c r="H11" s="115"/>
      <c r="I11" s="115"/>
      <c r="J11" s="116">
        <f t="shared" si="0"/>
        <v>50</v>
      </c>
      <c r="K11" s="117">
        <f t="shared" si="1"/>
        <v>0</v>
      </c>
    </row>
    <row r="12" spans="2:11" ht="12.75">
      <c r="B12" s="18" t="s">
        <v>60</v>
      </c>
      <c r="C12" s="114">
        <v>70</v>
      </c>
      <c r="D12" s="115">
        <v>70</v>
      </c>
      <c r="E12" s="115"/>
      <c r="F12" s="115"/>
      <c r="G12" s="115"/>
      <c r="H12" s="115"/>
      <c r="I12" s="115"/>
      <c r="J12" s="116">
        <f t="shared" si="0"/>
        <v>70</v>
      </c>
      <c r="K12" s="117">
        <f t="shared" si="1"/>
        <v>0</v>
      </c>
    </row>
    <row r="13" spans="2:11" ht="12.75">
      <c r="B13" s="18"/>
      <c r="C13" s="114"/>
      <c r="D13" s="115"/>
      <c r="E13" s="115"/>
      <c r="F13" s="115"/>
      <c r="G13" s="115"/>
      <c r="H13" s="115"/>
      <c r="I13" s="115"/>
      <c r="J13" s="116">
        <f t="shared" si="0"/>
      </c>
      <c r="K13" s="117">
        <f t="shared" si="1"/>
      </c>
    </row>
    <row r="14" spans="2:11" ht="12.75">
      <c r="B14" s="18"/>
      <c r="C14" s="114"/>
      <c r="D14" s="115"/>
      <c r="E14" s="115"/>
      <c r="F14" s="115"/>
      <c r="G14" s="115"/>
      <c r="H14" s="115"/>
      <c r="I14" s="115"/>
      <c r="J14" s="116">
        <f t="shared" si="0"/>
      </c>
      <c r="K14" s="117">
        <f t="shared" si="1"/>
      </c>
    </row>
    <row r="15" spans="2:11" ht="12.75">
      <c r="B15" s="18"/>
      <c r="C15" s="114"/>
      <c r="D15" s="115"/>
      <c r="E15" s="115"/>
      <c r="F15" s="115"/>
      <c r="G15" s="115"/>
      <c r="H15" s="115"/>
      <c r="I15" s="115"/>
      <c r="J15" s="116">
        <f t="shared" si="0"/>
      </c>
      <c r="K15" s="117">
        <f t="shared" si="1"/>
      </c>
    </row>
    <row r="16" spans="2:11" ht="12.75">
      <c r="B16" s="18"/>
      <c r="C16" s="114"/>
      <c r="D16" s="115"/>
      <c r="E16" s="115"/>
      <c r="F16" s="115"/>
      <c r="G16" s="115"/>
      <c r="H16" s="115"/>
      <c r="I16" s="115"/>
      <c r="J16" s="116">
        <f t="shared" si="0"/>
      </c>
      <c r="K16" s="117">
        <f t="shared" si="1"/>
      </c>
    </row>
    <row r="17" spans="2:11" ht="12.75">
      <c r="B17" s="18"/>
      <c r="C17" s="114"/>
      <c r="D17" s="115"/>
      <c r="E17" s="115"/>
      <c r="F17" s="115"/>
      <c r="G17" s="115"/>
      <c r="H17" s="115"/>
      <c r="I17" s="115"/>
      <c r="J17" s="116">
        <f t="shared" si="0"/>
      </c>
      <c r="K17" s="117">
        <f t="shared" si="1"/>
      </c>
    </row>
    <row r="18" spans="2:11" ht="12.75">
      <c r="B18" s="18"/>
      <c r="C18" s="114"/>
      <c r="D18" s="115"/>
      <c r="E18" s="115"/>
      <c r="F18" s="115"/>
      <c r="G18" s="115"/>
      <c r="H18" s="115"/>
      <c r="I18" s="115"/>
      <c r="J18" s="116">
        <f t="shared" si="0"/>
      </c>
      <c r="K18" s="117">
        <f t="shared" si="1"/>
      </c>
    </row>
    <row r="19" spans="2:11" ht="12.75">
      <c r="B19" s="18"/>
      <c r="C19" s="114"/>
      <c r="D19" s="115"/>
      <c r="E19" s="115"/>
      <c r="F19" s="115"/>
      <c r="G19" s="115"/>
      <c r="H19" s="115"/>
      <c r="I19" s="115"/>
      <c r="J19" s="116">
        <f t="shared" si="0"/>
      </c>
      <c r="K19" s="117">
        <f t="shared" si="1"/>
      </c>
    </row>
    <row r="20" spans="2:11" ht="12.75">
      <c r="B20" s="18"/>
      <c r="C20" s="114"/>
      <c r="D20" s="115"/>
      <c r="E20" s="115"/>
      <c r="F20" s="115"/>
      <c r="G20" s="115"/>
      <c r="H20" s="115"/>
      <c r="I20" s="115"/>
      <c r="J20" s="116">
        <f t="shared" si="0"/>
      </c>
      <c r="K20" s="117">
        <f t="shared" si="1"/>
      </c>
    </row>
    <row r="21" spans="2:11" ht="12.75">
      <c r="B21" s="18"/>
      <c r="C21" s="114"/>
      <c r="D21" s="115"/>
      <c r="E21" s="115"/>
      <c r="F21" s="115"/>
      <c r="G21" s="115"/>
      <c r="H21" s="115"/>
      <c r="I21" s="115"/>
      <c r="J21" s="116">
        <f t="shared" si="0"/>
      </c>
      <c r="K21" s="117">
        <f t="shared" si="1"/>
      </c>
    </row>
    <row r="22" spans="2:11" ht="12.75">
      <c r="B22" s="18"/>
      <c r="C22" s="114"/>
      <c r="D22" s="115"/>
      <c r="E22" s="115"/>
      <c r="F22" s="115"/>
      <c r="G22" s="115"/>
      <c r="H22" s="115"/>
      <c r="I22" s="115"/>
      <c r="J22" s="116">
        <f t="shared" si="0"/>
      </c>
      <c r="K22" s="117">
        <f t="shared" si="1"/>
      </c>
    </row>
    <row r="23" spans="2:11" ht="12.75">
      <c r="B23" s="18"/>
      <c r="C23" s="114"/>
      <c r="D23" s="115"/>
      <c r="E23" s="115"/>
      <c r="F23" s="115"/>
      <c r="G23" s="115"/>
      <c r="H23" s="115"/>
      <c r="I23" s="115"/>
      <c r="J23" s="116">
        <f t="shared" si="0"/>
      </c>
      <c r="K23" s="117">
        <f t="shared" si="1"/>
      </c>
    </row>
    <row r="24" spans="2:11" ht="12.75">
      <c r="B24" s="18"/>
      <c r="C24" s="114"/>
      <c r="D24" s="115"/>
      <c r="E24" s="115"/>
      <c r="F24" s="115"/>
      <c r="G24" s="115"/>
      <c r="H24" s="115"/>
      <c r="I24" s="115"/>
      <c r="J24" s="116">
        <f t="shared" si="0"/>
      </c>
      <c r="K24" s="117">
        <f t="shared" si="1"/>
      </c>
    </row>
    <row r="25" spans="2:11" ht="12.75">
      <c r="B25" s="18"/>
      <c r="C25" s="114"/>
      <c r="D25" s="115"/>
      <c r="E25" s="115"/>
      <c r="F25" s="115"/>
      <c r="G25" s="115"/>
      <c r="H25" s="115"/>
      <c r="I25" s="115"/>
      <c r="J25" s="116">
        <f t="shared" si="0"/>
      </c>
      <c r="K25" s="117">
        <f t="shared" si="1"/>
      </c>
    </row>
    <row r="26" spans="2:11" ht="12.75">
      <c r="B26" s="18"/>
      <c r="C26" s="114"/>
      <c r="D26" s="115"/>
      <c r="E26" s="115"/>
      <c r="F26" s="115"/>
      <c r="G26" s="115"/>
      <c r="H26" s="115"/>
      <c r="I26" s="115"/>
      <c r="J26" s="116">
        <f t="shared" si="0"/>
      </c>
      <c r="K26" s="117">
        <f t="shared" si="1"/>
      </c>
    </row>
    <row r="27" spans="2:11" ht="12.75">
      <c r="B27" s="18"/>
      <c r="C27" s="114"/>
      <c r="D27" s="115"/>
      <c r="E27" s="115"/>
      <c r="F27" s="115"/>
      <c r="G27" s="115"/>
      <c r="H27" s="115"/>
      <c r="I27" s="115"/>
      <c r="J27" s="116">
        <f t="shared" si="0"/>
      </c>
      <c r="K27" s="117">
        <f t="shared" si="1"/>
      </c>
    </row>
    <row r="28" spans="2:11" ht="12.75">
      <c r="B28" s="18"/>
      <c r="C28" s="114"/>
      <c r="D28" s="115"/>
      <c r="E28" s="115"/>
      <c r="F28" s="115"/>
      <c r="G28" s="115"/>
      <c r="H28" s="115"/>
      <c r="I28" s="115"/>
      <c r="J28" s="116">
        <f t="shared" si="0"/>
      </c>
      <c r="K28" s="117">
        <f t="shared" si="1"/>
      </c>
    </row>
    <row r="29" spans="2:11" ht="12.75">
      <c r="B29" s="18"/>
      <c r="C29" s="114"/>
      <c r="D29" s="115"/>
      <c r="E29" s="115"/>
      <c r="F29" s="115"/>
      <c r="G29" s="115"/>
      <c r="H29" s="115"/>
      <c r="I29" s="115"/>
      <c r="J29" s="116">
        <f t="shared" si="0"/>
      </c>
      <c r="K29" s="117">
        <f t="shared" si="1"/>
      </c>
    </row>
    <row r="30" spans="2:11" ht="12.75">
      <c r="B30" s="18"/>
      <c r="C30" s="114"/>
      <c r="D30" s="115"/>
      <c r="E30" s="115"/>
      <c r="F30" s="115"/>
      <c r="G30" s="115"/>
      <c r="H30" s="115"/>
      <c r="I30" s="115"/>
      <c r="J30" s="116">
        <f t="shared" si="0"/>
      </c>
      <c r="K30" s="117">
        <f t="shared" si="1"/>
      </c>
    </row>
    <row r="31" spans="2:11" ht="12.75">
      <c r="B31" s="18"/>
      <c r="C31" s="114"/>
      <c r="D31" s="115"/>
      <c r="E31" s="115"/>
      <c r="F31" s="115"/>
      <c r="G31" s="115"/>
      <c r="H31" s="115"/>
      <c r="I31" s="115"/>
      <c r="J31" s="116">
        <f t="shared" si="0"/>
      </c>
      <c r="K31" s="117">
        <f t="shared" si="1"/>
      </c>
    </row>
    <row r="32" spans="2:11" ht="12.75">
      <c r="B32" s="18"/>
      <c r="C32" s="114"/>
      <c r="D32" s="115"/>
      <c r="E32" s="115"/>
      <c r="F32" s="115"/>
      <c r="G32" s="115"/>
      <c r="H32" s="115"/>
      <c r="I32" s="115"/>
      <c r="J32" s="116">
        <f t="shared" si="0"/>
      </c>
      <c r="K32" s="117">
        <f t="shared" si="1"/>
      </c>
    </row>
    <row r="33" spans="2:11" ht="12.75">
      <c r="B33" s="18"/>
      <c r="C33" s="114"/>
      <c r="D33" s="115"/>
      <c r="E33" s="115"/>
      <c r="F33" s="115"/>
      <c r="G33" s="115"/>
      <c r="H33" s="115"/>
      <c r="I33" s="115"/>
      <c r="J33" s="116">
        <f t="shared" si="0"/>
      </c>
      <c r="K33" s="117">
        <f t="shared" si="1"/>
      </c>
    </row>
    <row r="34" spans="2:11" ht="12.75">
      <c r="B34" s="18"/>
      <c r="C34" s="114"/>
      <c r="D34" s="115"/>
      <c r="E34" s="115"/>
      <c r="F34" s="115"/>
      <c r="G34" s="115"/>
      <c r="H34" s="115"/>
      <c r="I34" s="115"/>
      <c r="J34" s="116">
        <f t="shared" si="0"/>
      </c>
      <c r="K34" s="117">
        <f t="shared" si="1"/>
      </c>
    </row>
    <row r="35" spans="2:11" ht="12.75">
      <c r="B35" s="18"/>
      <c r="C35" s="114"/>
      <c r="D35" s="115"/>
      <c r="E35" s="115"/>
      <c r="F35" s="115"/>
      <c r="G35" s="115"/>
      <c r="H35" s="115"/>
      <c r="I35" s="115"/>
      <c r="J35" s="116">
        <f t="shared" si="0"/>
      </c>
      <c r="K35" s="117">
        <f t="shared" si="1"/>
      </c>
    </row>
    <row r="36" spans="2:11" ht="12.75">
      <c r="B36" s="18"/>
      <c r="C36" s="114"/>
      <c r="D36" s="115"/>
      <c r="E36" s="115"/>
      <c r="F36" s="115"/>
      <c r="G36" s="115"/>
      <c r="H36" s="115"/>
      <c r="I36" s="115"/>
      <c r="J36" s="116">
        <f t="shared" si="0"/>
      </c>
      <c r="K36" s="117">
        <f t="shared" si="1"/>
      </c>
    </row>
    <row r="37" spans="2:11" ht="12.75">
      <c r="B37" s="18"/>
      <c r="C37" s="114"/>
      <c r="D37" s="115"/>
      <c r="E37" s="115"/>
      <c r="F37" s="115"/>
      <c r="G37" s="115"/>
      <c r="H37" s="115"/>
      <c r="I37" s="115"/>
      <c r="J37" s="116">
        <f t="shared" si="0"/>
      </c>
      <c r="K37" s="117">
        <f t="shared" si="1"/>
      </c>
    </row>
    <row r="38" spans="2:11" ht="12.75">
      <c r="B38" s="18"/>
      <c r="C38" s="114"/>
      <c r="D38" s="115"/>
      <c r="E38" s="115"/>
      <c r="F38" s="115"/>
      <c r="G38" s="115"/>
      <c r="H38" s="115"/>
      <c r="I38" s="115"/>
      <c r="J38" s="116">
        <f t="shared" si="0"/>
      </c>
      <c r="K38" s="117">
        <f t="shared" si="1"/>
      </c>
    </row>
    <row r="39" spans="2:11" ht="13.5" thickBot="1">
      <c r="B39" s="21"/>
      <c r="C39" s="118"/>
      <c r="D39" s="119"/>
      <c r="E39" s="119"/>
      <c r="F39" s="119"/>
      <c r="G39" s="119"/>
      <c r="H39" s="119"/>
      <c r="I39" s="119"/>
      <c r="J39" s="120">
        <f t="shared" si="0"/>
      </c>
      <c r="K39" s="121">
        <f t="shared" si="1"/>
      </c>
    </row>
    <row r="40" spans="2:11" ht="13.5" thickBot="1">
      <c r="B40" s="113"/>
      <c r="C40" s="122">
        <f>SUM(C9:C39)</f>
        <v>1144.21</v>
      </c>
      <c r="D40" s="122"/>
      <c r="E40" s="122"/>
      <c r="F40" s="122"/>
      <c r="G40" s="122"/>
      <c r="H40" s="122"/>
      <c r="I40" s="122"/>
      <c r="J40" s="122">
        <f>SUM(J9:J39)</f>
        <v>1144.21</v>
      </c>
      <c r="K40" s="125"/>
    </row>
    <row r="41" spans="2:11" ht="12.7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2.75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2.75"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2.75">
      <c r="B45" s="9"/>
      <c r="C45" s="10"/>
      <c r="D45" s="10"/>
      <c r="E45" s="10"/>
      <c r="F45" s="10"/>
      <c r="G45" s="10"/>
      <c r="H45" s="10"/>
      <c r="I45" s="10"/>
      <c r="J45" s="10"/>
      <c r="K45" s="10"/>
    </row>
  </sheetData>
  <sheetProtection sheet="1" objects="1" scenarios="1"/>
  <mergeCells count="2">
    <mergeCell ref="D7:J7"/>
    <mergeCell ref="B3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U51"/>
  <sheetViews>
    <sheetView workbookViewId="0" topLeftCell="A1">
      <selection activeCell="A50" sqref="A50"/>
    </sheetView>
  </sheetViews>
  <sheetFormatPr defaultColWidth="9.140625" defaultRowHeight="12.75" zeroHeight="1"/>
  <cols>
    <col min="1" max="1" width="2.7109375" style="11" customWidth="1"/>
    <col min="2" max="6" width="9.140625" style="11" customWidth="1"/>
    <col min="7" max="7" width="12.28125" style="11" customWidth="1"/>
    <col min="12" max="17" width="13.7109375" style="0" customWidth="1"/>
    <col min="19" max="19" width="14.00390625" style="0" customWidth="1"/>
    <col min="20" max="20" width="12.7109375" style="0" customWidth="1"/>
  </cols>
  <sheetData>
    <row r="1" s="11" customFormat="1" ht="13.5" thickBot="1"/>
    <row r="2" spans="8:20" s="11" customFormat="1" ht="12.75">
      <c r="H2" s="95" t="s">
        <v>41</v>
      </c>
      <c r="I2" s="96"/>
      <c r="J2" s="96"/>
      <c r="K2" s="96"/>
      <c r="L2" s="97">
        <f>'Income &amp; Taxes'!$M$4</f>
        <v>6304.35</v>
      </c>
      <c r="M2" s="92"/>
      <c r="N2" s="92"/>
      <c r="O2" s="92"/>
      <c r="P2" s="92"/>
      <c r="Q2" s="92"/>
      <c r="S2" s="11" t="s">
        <v>18</v>
      </c>
      <c r="T2" s="93">
        <v>0.5</v>
      </c>
    </row>
    <row r="3" spans="8:20" s="11" customFormat="1" ht="12.75">
      <c r="H3" s="98" t="s">
        <v>61</v>
      </c>
      <c r="I3" s="99"/>
      <c r="J3" s="99"/>
      <c r="K3" s="99"/>
      <c r="L3" s="100">
        <f>SUM('Must-Haves'!I3+Wants!I3+Savings!I3)</f>
        <v>3928.7999999999997</v>
      </c>
      <c r="M3" s="92"/>
      <c r="N3" s="92"/>
      <c r="O3" s="92"/>
      <c r="P3" s="92"/>
      <c r="Q3" s="92"/>
      <c r="S3" s="11" t="s">
        <v>19</v>
      </c>
      <c r="T3" s="93">
        <v>0.3</v>
      </c>
    </row>
    <row r="4" spans="8:20" s="11" customFormat="1" ht="12.75">
      <c r="H4" s="98" t="s">
        <v>51</v>
      </c>
      <c r="I4" s="99"/>
      <c r="J4" s="99"/>
      <c r="K4" s="99"/>
      <c r="L4" s="100">
        <f>SUM('Must-Haves'!I4+Wants!I4)</f>
        <v>2784.5899999999997</v>
      </c>
      <c r="M4" s="92"/>
      <c r="N4" s="92"/>
      <c r="O4" s="92"/>
      <c r="P4" s="92"/>
      <c r="Q4" s="92"/>
      <c r="S4" s="11" t="s">
        <v>31</v>
      </c>
      <c r="T4" s="93">
        <v>0.2</v>
      </c>
    </row>
    <row r="5" spans="8:20" s="11" customFormat="1" ht="12.75">
      <c r="H5" s="98" t="s">
        <v>62</v>
      </c>
      <c r="I5" s="99"/>
      <c r="J5" s="99"/>
      <c r="K5" s="99"/>
      <c r="L5" s="100">
        <f>SUM('Must-Haves'!I4+Wants!I4+Savings!I4)</f>
        <v>3928.7999999999997</v>
      </c>
      <c r="M5" s="92"/>
      <c r="N5" s="92"/>
      <c r="O5" s="92"/>
      <c r="P5" s="92"/>
      <c r="Q5" s="92"/>
      <c r="T5" s="93"/>
    </row>
    <row r="6" spans="8:21" s="11" customFormat="1" ht="12.75">
      <c r="H6" s="98"/>
      <c r="I6" s="99"/>
      <c r="J6" s="99"/>
      <c r="K6" s="99"/>
      <c r="L6" s="101"/>
      <c r="S6" s="11" t="s">
        <v>18</v>
      </c>
      <c r="T6" s="92">
        <f>'Must-Haves'!$I$3</f>
        <v>2493.74</v>
      </c>
      <c r="U6" s="128">
        <f>SUM(T6/L2)</f>
        <v>0.39555862222116467</v>
      </c>
    </row>
    <row r="7" spans="8:21" s="11" customFormat="1" ht="12.75">
      <c r="H7" s="102" t="s">
        <v>42</v>
      </c>
      <c r="I7" s="103"/>
      <c r="J7" s="103"/>
      <c r="K7" s="103"/>
      <c r="L7" s="104">
        <f>SUM(L2-L3)</f>
        <v>2375.5500000000006</v>
      </c>
      <c r="M7" s="94"/>
      <c r="N7" s="94"/>
      <c r="O7" s="94"/>
      <c r="P7" s="94"/>
      <c r="Q7" s="94"/>
      <c r="S7" s="11" t="s">
        <v>19</v>
      </c>
      <c r="T7" s="92">
        <f>Wants!$I$3</f>
        <v>290.85</v>
      </c>
      <c r="U7" s="128">
        <f>SUM(T7/L2)</f>
        <v>0.04613481167765115</v>
      </c>
    </row>
    <row r="8" spans="8:21" s="11" customFormat="1" ht="13.5" thickBot="1">
      <c r="H8" s="105" t="s">
        <v>43</v>
      </c>
      <c r="I8" s="106"/>
      <c r="J8" s="106"/>
      <c r="K8" s="106"/>
      <c r="L8" s="107">
        <f>SUM(L2-L5)</f>
        <v>2375.5500000000006</v>
      </c>
      <c r="M8" s="94"/>
      <c r="N8" s="94"/>
      <c r="O8" s="94"/>
      <c r="P8" s="94"/>
      <c r="Q8" s="94"/>
      <c r="S8" s="11" t="s">
        <v>31</v>
      </c>
      <c r="T8" s="92">
        <f>Savings!$I$3</f>
        <v>1144.21</v>
      </c>
      <c r="U8" s="128">
        <f>SUM(T8/L2)</f>
        <v>0.18149531672575284</v>
      </c>
    </row>
    <row r="9" spans="19:21" s="11" customFormat="1" ht="12.75">
      <c r="S9" s="11" t="s">
        <v>52</v>
      </c>
      <c r="T9" s="92">
        <f>L7</f>
        <v>2375.5500000000006</v>
      </c>
      <c r="U9" s="128">
        <f>SUM(T9/L2)</f>
        <v>0.3768112493754313</v>
      </c>
    </row>
    <row r="10" spans="8:17" ht="12.75"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8:17" ht="12.75"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8:17" ht="12.75"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8:17" ht="12.75"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8:17" ht="12.75"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8:17" ht="12.75"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8:17" ht="12.75"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8:17" ht="12.75"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8:17" ht="12.75"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8:17" ht="12.75"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8:17" ht="12.75"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8:17" ht="12.75"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8:17" ht="12.75"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8:17" ht="12.75"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8:17" ht="12.75"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8:17" ht="12.75"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8:17" ht="12.75"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8:17" ht="12.75"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8:17" ht="12.75"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8:17" ht="12.75"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8:17" ht="12.75"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8:17" ht="12.75"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8:17" ht="12.75"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8:17" ht="12.75"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8:17" ht="12.75"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8:17" ht="12.75"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8:17" ht="12.75"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8:17" ht="12.75"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8:17" ht="12.75"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8:17" ht="12.75"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8:17" ht="12.75"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8:17" ht="12.75"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8:17" ht="12.75"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8:17" ht="12.75"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8:17" ht="12.75"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8:17" ht="12.7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8:17" ht="12.75"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8:17" ht="12.75"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8:17" ht="12.75"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8:17" ht="12.75"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8:17" ht="12.75"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8:17" ht="12.75" hidden="1"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Your Money!</Company>
  <HyperlinkBase>http://www.moneyspot.org/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Balanced Money Formula Spending Plan</dc:title>
  <dc:subject/>
  <dc:creator>Michael</dc:creator>
  <cp:keywords/>
  <dc:description/>
  <cp:lastModifiedBy> </cp:lastModifiedBy>
  <dcterms:created xsi:type="dcterms:W3CDTF">2002-06-14T17:04:24Z</dcterms:created>
  <dcterms:modified xsi:type="dcterms:W3CDTF">2006-04-07T20:58:45Z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